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mmanukovi\Desktop\"/>
    </mc:Choice>
  </mc:AlternateContent>
  <bookViews>
    <workbookView xWindow="0" yWindow="0" windowWidth="23040" windowHeight="9072"/>
  </bookViews>
  <sheets>
    <sheet name="FS" sheetId="1" r:id="rId1"/>
    <sheet name="Sheet1" sheetId="5" state="hidden" r:id="rId2"/>
    <sheet name="FS (2)" sheetId="4" state="hidden" r:id="rId3"/>
    <sheet name="Hor. Analysis" sheetId="3" state="hidden" r:id="rId4"/>
    <sheet name="კომენტარები_FY 2024" sheetId="2" state="hidden" r:id="rId5"/>
  </sheets>
  <externalReferences>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s>
  <definedNames>
    <definedName name="____sta2" localSheetId="2">[0]!Combined.-1.12</definedName>
    <definedName name="____sta2" localSheetId="3">[0]!Combined.-1.12</definedName>
    <definedName name="____sta2" localSheetId="4">[0]!Combined.-1.12</definedName>
    <definedName name="____sta2">[0]!Combined.-1.12</definedName>
    <definedName name="__5450_01" localSheetId="4">#REF!</definedName>
    <definedName name="__5450_01">#REF!</definedName>
    <definedName name="__5456_n" localSheetId="4">#REF!</definedName>
    <definedName name="__5456_n">#REF!</definedName>
    <definedName name="__DON1">[1]CNOBARI!$A$2:$A$39</definedName>
    <definedName name="__DON2">[1]CNOBARI!$B$2:$B$107</definedName>
    <definedName name="__DON3">[2]CNOBARI!$C$2:$C$135</definedName>
    <definedName name="__IV69000">#REF!</definedName>
    <definedName name="__IV70000">#REF!</definedName>
    <definedName name="__JA1">#REF!</definedName>
    <definedName name="__KA1">#REF!</definedName>
    <definedName name="__sta2" localSheetId="2">[0]!Combined.-1.12</definedName>
    <definedName name="__sta2" localSheetId="3">[0]!Combined.-1.12</definedName>
    <definedName name="__sta2" localSheetId="4">[0]!Combined.-1.12</definedName>
    <definedName name="__sta2">[0]!Combined.-1.12</definedName>
    <definedName name="__Ве" localSheetId="4">#REF!</definedName>
    <definedName name="__Ве">#REF!</definedName>
    <definedName name="__Вероят" localSheetId="4">#REF!</definedName>
    <definedName name="__Вероят">#REF!</definedName>
    <definedName name="__Вероятность_погашения">#REF!</definedName>
    <definedName name="_10._Прочие_пассивы">#REF!</definedName>
    <definedName name="_11">#REF!</definedName>
    <definedName name="_11._Акционерный_капитал">#REF!</definedName>
    <definedName name="_12._Нераспределенная_прибыль_и_резервы">#REF!</definedName>
    <definedName name="_3._Кредиты_клиентам">#REF!</definedName>
    <definedName name="_4._Кредиты_банкам">#REF!</definedName>
    <definedName name="_4050_00">#REF!</definedName>
    <definedName name="_4050_01">#REF!</definedName>
    <definedName name="_4050_n">#REF!</definedName>
    <definedName name="_4052_00">#REF!</definedName>
    <definedName name="_4052_01">#REF!</definedName>
    <definedName name="_4052_n">#REF!</definedName>
    <definedName name="_4100_00">#REF!</definedName>
    <definedName name="_4100_01">#REF!</definedName>
    <definedName name="_4100_n">#REF!</definedName>
    <definedName name="_4101_00">#REF!</definedName>
    <definedName name="_4101_01">#REF!</definedName>
    <definedName name="_4101_n">#REF!</definedName>
    <definedName name="_4150_00">#REF!</definedName>
    <definedName name="_4150_01">#REF!</definedName>
    <definedName name="_4150_n">#REF!</definedName>
    <definedName name="_4151_00">#REF!</definedName>
    <definedName name="_4151_01">#REF!</definedName>
    <definedName name="_4151_n">#REF!</definedName>
    <definedName name="_4152_00">#REF!</definedName>
    <definedName name="_4152_01">#REF!</definedName>
    <definedName name="_4152_n">#REF!</definedName>
    <definedName name="_4155_00">#REF!</definedName>
    <definedName name="_4155_01">#REF!</definedName>
    <definedName name="_4155_n">#REF!</definedName>
    <definedName name="_4250_00">#REF!</definedName>
    <definedName name="_4250_01">#REF!</definedName>
    <definedName name="_4250_n">#REF!</definedName>
    <definedName name="_4252_00">#REF!</definedName>
    <definedName name="_4252_01">#REF!</definedName>
    <definedName name="_4252_n">#REF!</definedName>
    <definedName name="_4253_00">#REF!</definedName>
    <definedName name="_4253_01">#REF!</definedName>
    <definedName name="_4253_n">#REF!</definedName>
    <definedName name="_4300_n">#REF!</definedName>
    <definedName name="_4302_00">#REF!</definedName>
    <definedName name="_4302_01">#REF!</definedName>
    <definedName name="_4302_n">#REF!</definedName>
    <definedName name="_4400_n">#REF!</definedName>
    <definedName name="_4401_00">#REF!</definedName>
    <definedName name="_4401_01">#REF!</definedName>
    <definedName name="_4401_n">#REF!</definedName>
    <definedName name="_4405_00">#REF!</definedName>
    <definedName name="_4405_01">#REF!</definedName>
    <definedName name="_4405_n">#REF!</definedName>
    <definedName name="_4411_00">#REF!</definedName>
    <definedName name="_4411_01">#REF!</definedName>
    <definedName name="_4411_n">#REF!</definedName>
    <definedName name="_4414_00">#REF!</definedName>
    <definedName name="_4414_01">#REF!</definedName>
    <definedName name="_4414_n">#REF!</definedName>
    <definedName name="_4417_00">#REF!</definedName>
    <definedName name="_4417_01">#REF!</definedName>
    <definedName name="_4417_n">#REF!</definedName>
    <definedName name="_4420_00">#REF!</definedName>
    <definedName name="_4420_01">#REF!</definedName>
    <definedName name="_4420_n">#REF!</definedName>
    <definedName name="_4424_00">#REF!</definedName>
    <definedName name="_4424_01">#REF!</definedName>
    <definedName name="_4424_n">#REF!</definedName>
    <definedName name="_4449_00">#REF!</definedName>
    <definedName name="_4449_01">#REF!</definedName>
    <definedName name="_4449_n">#REF!</definedName>
    <definedName name="_4450_00">#REF!</definedName>
    <definedName name="_4450_01">#REF!</definedName>
    <definedName name="_4450_n">#REF!</definedName>
    <definedName name="_4490_n">#REF!</definedName>
    <definedName name="_4491_00">#REF!</definedName>
    <definedName name="_4491_01">#REF!</definedName>
    <definedName name="_4491_n">#REF!</definedName>
    <definedName name="_4500_n">#REF!</definedName>
    <definedName name="_4510_00">#REF!</definedName>
    <definedName name="_4510_01">#REF!</definedName>
    <definedName name="_4510_n">#REF!</definedName>
    <definedName name="_4530_00">#REF!</definedName>
    <definedName name="_4530_01">#REF!</definedName>
    <definedName name="_4530_n">#REF!</definedName>
    <definedName name="_4600_n">#REF!</definedName>
    <definedName name="_4601_00">#REF!</definedName>
    <definedName name="_4601_01">#REF!</definedName>
    <definedName name="_4601_n">#REF!</definedName>
    <definedName name="_4603_00">#REF!</definedName>
    <definedName name="_4603_01">#REF!</definedName>
    <definedName name="_4603_n">#REF!</definedName>
    <definedName name="_4604_00">#REF!</definedName>
    <definedName name="_4604_01">#REF!</definedName>
    <definedName name="_4604_n">#REF!</definedName>
    <definedName name="_4606_00">#REF!</definedName>
    <definedName name="_4606_01">#REF!</definedName>
    <definedName name="_4606_n">#REF!</definedName>
    <definedName name="_4607_00">#REF!</definedName>
    <definedName name="_4607_01">#REF!</definedName>
    <definedName name="_4607_n">#REF!</definedName>
    <definedName name="_4608_00">#REF!</definedName>
    <definedName name="_4608_01">#REF!</definedName>
    <definedName name="_4608_n">#REF!</definedName>
    <definedName name="_4700_n">#REF!</definedName>
    <definedName name="_4703_00">#REF!</definedName>
    <definedName name="_4703_01">#REF!</definedName>
    <definedName name="_4703_n">#REF!</definedName>
    <definedName name="_4706_00">#REF!</definedName>
    <definedName name="_4706_01">#REF!</definedName>
    <definedName name="_4706_n">#REF!</definedName>
    <definedName name="_4800_n">#REF!</definedName>
    <definedName name="_4801_00">#REF!</definedName>
    <definedName name="_4801_01">#REF!</definedName>
    <definedName name="_4801_n">#REF!</definedName>
    <definedName name="_4802_00">#REF!</definedName>
    <definedName name="_4802_01">#REF!</definedName>
    <definedName name="_4802_n">#REF!</definedName>
    <definedName name="_4850_00">#REF!</definedName>
    <definedName name="_4850_01">#REF!</definedName>
    <definedName name="_4850_n">#REF!</definedName>
    <definedName name="_4852_00">#REF!</definedName>
    <definedName name="_4852_01">#REF!</definedName>
    <definedName name="_4852_n">#REF!</definedName>
    <definedName name="_4853_00">#REF!</definedName>
    <definedName name="_4853_01">#REF!</definedName>
    <definedName name="_4853_n">#REF!</definedName>
    <definedName name="_4900_00">#REF!</definedName>
    <definedName name="_4900_01">#REF!</definedName>
    <definedName name="_4900_n">#REF!</definedName>
    <definedName name="_4920_00">#REF!</definedName>
    <definedName name="_4920_01">#REF!</definedName>
    <definedName name="_4920_n">#REF!</definedName>
    <definedName name="_4921_00">#REF!</definedName>
    <definedName name="_4921_01">#REF!</definedName>
    <definedName name="_4921_n">#REF!</definedName>
    <definedName name="_4922_00">#REF!</definedName>
    <definedName name="_4922_01">#REF!</definedName>
    <definedName name="_4922_n">#REF!</definedName>
    <definedName name="_4940_00">#REF!</definedName>
    <definedName name="_4940_01">#REF!</definedName>
    <definedName name="_4940_n">#REF!</definedName>
    <definedName name="_4942_00">#REF!</definedName>
    <definedName name="_4942_01">#REF!</definedName>
    <definedName name="_4942_n">#REF!</definedName>
    <definedName name="_5000">#REF!</definedName>
    <definedName name="_5000_00">#REF!</definedName>
    <definedName name="_5000_01">#REF!</definedName>
    <definedName name="_5000_n">#REF!</definedName>
    <definedName name="_5023_00">#REF!</definedName>
    <definedName name="_5023_01">#REF!</definedName>
    <definedName name="_5023_n">#REF!</definedName>
    <definedName name="_5054_00">#REF!</definedName>
    <definedName name="_5054_01">#REF!</definedName>
    <definedName name="_5054_n">#REF!</definedName>
    <definedName name="_5113_00">#REF!</definedName>
    <definedName name="_5113_01">#REF!</definedName>
    <definedName name="_5113_n">#REF!</definedName>
    <definedName name="_5120_00">#REF!</definedName>
    <definedName name="_5120_01">#REF!</definedName>
    <definedName name="_5120_n">#REF!</definedName>
    <definedName name="_5120n">#REF!</definedName>
    <definedName name="_5123_00">#REF!</definedName>
    <definedName name="_5123_01">#REF!</definedName>
    <definedName name="_5123_n">#REF!</definedName>
    <definedName name="_5124_00">#REF!</definedName>
    <definedName name="_5124_01">#REF!</definedName>
    <definedName name="_5124_n">#REF!</definedName>
    <definedName name="_5200_00">#REF!</definedName>
    <definedName name="_5200_01">#REF!</definedName>
    <definedName name="_5200_n">#REF!</definedName>
    <definedName name="_5203_00">#REF!</definedName>
    <definedName name="_5203_01">#REF!</definedName>
    <definedName name="_5203_n">#REF!</definedName>
    <definedName name="_5211_00">#REF!</definedName>
    <definedName name="_5211_01">#REF!</definedName>
    <definedName name="_5211_n">#REF!</definedName>
    <definedName name="_5215_00">#REF!</definedName>
    <definedName name="_5215_01">#REF!</definedName>
    <definedName name="_5215_n">#REF!</definedName>
    <definedName name="_5217_00">#REF!</definedName>
    <definedName name="_5217_01">#REF!</definedName>
    <definedName name="_5217_n">#REF!</definedName>
    <definedName name="_5221_00">#REF!</definedName>
    <definedName name="_5221_01">#REF!</definedName>
    <definedName name="_5221_n">#REF!</definedName>
    <definedName name="_5223_00">#REF!</definedName>
    <definedName name="_5223_01">#REF!</definedName>
    <definedName name="_5223_n">#REF!</definedName>
    <definedName name="_5229_00">#REF!</definedName>
    <definedName name="_5229_01">#REF!</definedName>
    <definedName name="_5229_n">#REF!</definedName>
    <definedName name="_5302_00">#REF!</definedName>
    <definedName name="_5302_01">#REF!</definedName>
    <definedName name="_5302_n">#REF!</definedName>
    <definedName name="_5400_00">#REF!</definedName>
    <definedName name="_5400_01">#REF!</definedName>
    <definedName name="_5400_n">#REF!</definedName>
    <definedName name="_5402_00">#REF!</definedName>
    <definedName name="_5402_01">#REF!</definedName>
    <definedName name="_5402_n">#REF!</definedName>
    <definedName name="_5450_00">#REF!</definedName>
    <definedName name="_5450_01">#REF!</definedName>
    <definedName name="_5450_n">#REF!</definedName>
    <definedName name="_5451_00">#REF!</definedName>
    <definedName name="_5451_01">#REF!</definedName>
    <definedName name="_5451_n">#REF!</definedName>
    <definedName name="_5452_00">#REF!</definedName>
    <definedName name="_5452_01">#REF!</definedName>
    <definedName name="_5452_n">#REF!</definedName>
    <definedName name="_5455_00">#REF!</definedName>
    <definedName name="_5455_01">#REF!</definedName>
    <definedName name="_5455_n">#REF!</definedName>
    <definedName name="_5456_00">#REF!</definedName>
    <definedName name="_5456_01">#REF!</definedName>
    <definedName name="_5456_n">#REF!</definedName>
    <definedName name="_5458_00">#REF!</definedName>
    <definedName name="_5458_01">#REF!</definedName>
    <definedName name="_5458_n">#REF!</definedName>
    <definedName name="_5459_00">#REF!</definedName>
    <definedName name="_5459_01">#REF!</definedName>
    <definedName name="_5459_n">#REF!</definedName>
    <definedName name="_5500">#REF!</definedName>
    <definedName name="_5500_00">#REF!</definedName>
    <definedName name="_5500_01">#REF!</definedName>
    <definedName name="_5510_00">#REF!</definedName>
    <definedName name="_5510_01">#REF!</definedName>
    <definedName name="_5510_n">#REF!</definedName>
    <definedName name="_5530_00">#REF!</definedName>
    <definedName name="_5530_01">#REF!</definedName>
    <definedName name="_5530_n">#REF!</definedName>
    <definedName name="_5600">#REF!</definedName>
    <definedName name="_5600_00">#REF!</definedName>
    <definedName name="_5600_01">#REF!</definedName>
    <definedName name="_5600_n">#REF!</definedName>
    <definedName name="_5601_00">#REF!</definedName>
    <definedName name="_5601_01">#REF!</definedName>
    <definedName name="_5601_n">#REF!</definedName>
    <definedName name="_5602_00">#REF!</definedName>
    <definedName name="_5602_01">#REF!</definedName>
    <definedName name="_5602_n">#REF!</definedName>
    <definedName name="_5603_00">#REF!</definedName>
    <definedName name="_5603_01">#REF!</definedName>
    <definedName name="_5603_n">#REF!</definedName>
    <definedName name="_5604_00">#REF!</definedName>
    <definedName name="_5604_01">#REF!</definedName>
    <definedName name="_5604_n">#REF!</definedName>
    <definedName name="_5607_00">#REF!</definedName>
    <definedName name="_5607_01">#REF!</definedName>
    <definedName name="_5607_n">#REF!</definedName>
    <definedName name="_5608_00">#REF!</definedName>
    <definedName name="_5608_01">#REF!</definedName>
    <definedName name="_5608_n">#REF!</definedName>
    <definedName name="_5700_00">#REF!</definedName>
    <definedName name="_5700_01">#REF!</definedName>
    <definedName name="_5700_n">#REF!</definedName>
    <definedName name="_5703_00">#REF!</definedName>
    <definedName name="_5703_01">#REF!</definedName>
    <definedName name="_5703_n">#REF!</definedName>
    <definedName name="_5706_00">#REF!</definedName>
    <definedName name="_5706_01">#REF!</definedName>
    <definedName name="_5706_n">#REF!</definedName>
    <definedName name="_5720_00">#REF!</definedName>
    <definedName name="_5720_01">#REF!</definedName>
    <definedName name="_5720_n">#REF!</definedName>
    <definedName name="_5721_00">#REF!</definedName>
    <definedName name="_5721_01">#REF!</definedName>
    <definedName name="_5721_n">#REF!</definedName>
    <definedName name="_5722_00">#REF!</definedName>
    <definedName name="_5722_01">#REF!</definedName>
    <definedName name="_5722_n">#REF!</definedName>
    <definedName name="_5723_00">#REF!</definedName>
    <definedName name="_5723_01">#REF!</definedName>
    <definedName name="_5723_n">#REF!</definedName>
    <definedName name="_5724_00">#REF!</definedName>
    <definedName name="_5724_01">#REF!</definedName>
    <definedName name="_5724_n">#REF!</definedName>
    <definedName name="_5725_00">#REF!</definedName>
    <definedName name="_5725_01">#REF!</definedName>
    <definedName name="_5725_n">#REF!</definedName>
    <definedName name="_5726_00">#REF!</definedName>
    <definedName name="_5726_01">#REF!</definedName>
    <definedName name="_5726_n">#REF!</definedName>
    <definedName name="_5727_00">#REF!</definedName>
    <definedName name="_5727_01">#REF!</definedName>
    <definedName name="_5727_n">#REF!</definedName>
    <definedName name="_5728_00">#REF!</definedName>
    <definedName name="_5728_01">#REF!</definedName>
    <definedName name="_5728_n">#REF!</definedName>
    <definedName name="_5729_00">#REF!</definedName>
    <definedName name="_5729_01">#REF!</definedName>
    <definedName name="_5729_n">#REF!</definedName>
    <definedName name="_5740_00">#REF!</definedName>
    <definedName name="_5740_01">#REF!</definedName>
    <definedName name="_5740_n">#REF!</definedName>
    <definedName name="_5741_00">#REF!</definedName>
    <definedName name="_5741_01">#REF!</definedName>
    <definedName name="_5741_n">#REF!</definedName>
    <definedName name="_5742_00">#REF!</definedName>
    <definedName name="_5742_01">#REF!</definedName>
    <definedName name="_5742_n">#REF!</definedName>
    <definedName name="_5743_00">#REF!</definedName>
    <definedName name="_5743_01">#REF!</definedName>
    <definedName name="_5743_n">#REF!</definedName>
    <definedName name="_5744_00">#REF!</definedName>
    <definedName name="_5744_01">#REF!</definedName>
    <definedName name="_5744_n">#REF!</definedName>
    <definedName name="_5745_00">#REF!</definedName>
    <definedName name="_5745_01">#REF!</definedName>
    <definedName name="_5745_n">#REF!</definedName>
    <definedName name="_5746_00">#REF!</definedName>
    <definedName name="_5746_01">#REF!</definedName>
    <definedName name="_5746_n">#REF!</definedName>
    <definedName name="_5747_00">#REF!</definedName>
    <definedName name="_5747_01">#REF!</definedName>
    <definedName name="_5747_n">#REF!</definedName>
    <definedName name="_5748_00">#REF!</definedName>
    <definedName name="_5748_01">#REF!</definedName>
    <definedName name="_5748_n">#REF!</definedName>
    <definedName name="_5760_00">#REF!</definedName>
    <definedName name="_5760_01">#REF!</definedName>
    <definedName name="_5760_n">#REF!</definedName>
    <definedName name="_5761_00">#REF!</definedName>
    <definedName name="_5761_01">#REF!</definedName>
    <definedName name="_5761_n">#REF!</definedName>
    <definedName name="_5762_00">#REF!</definedName>
    <definedName name="_5762_01">#REF!</definedName>
    <definedName name="_5762_n">#REF!</definedName>
    <definedName name="_5763_00">#REF!</definedName>
    <definedName name="_5763_01">#REF!</definedName>
    <definedName name="_5763_n">#REF!</definedName>
    <definedName name="_5764_00">#REF!</definedName>
    <definedName name="_5764_01">#REF!</definedName>
    <definedName name="_5764_n">#REF!</definedName>
    <definedName name="_5765_00">#REF!</definedName>
    <definedName name="_5765_01">#REF!</definedName>
    <definedName name="_5765_n">#REF!</definedName>
    <definedName name="_5766_00">#REF!</definedName>
    <definedName name="_5766_01">#REF!</definedName>
    <definedName name="_5766_n">#REF!</definedName>
    <definedName name="_5767_00">#REF!</definedName>
    <definedName name="_5767_01">#REF!</definedName>
    <definedName name="_5767_n">#REF!</definedName>
    <definedName name="_5768_00">#REF!</definedName>
    <definedName name="_5768_01">#REF!</definedName>
    <definedName name="_5768_n">#REF!</definedName>
    <definedName name="_5769_00">#REF!</definedName>
    <definedName name="_5769_01">#REF!</definedName>
    <definedName name="_5769_n">#REF!</definedName>
    <definedName name="_5780_00">#REF!</definedName>
    <definedName name="_5780_01">#REF!</definedName>
    <definedName name="_5780_n">#REF!</definedName>
    <definedName name="_5781_00">#REF!</definedName>
    <definedName name="_5781_01">#REF!</definedName>
    <definedName name="_5781_n">#REF!</definedName>
    <definedName name="_5782_00">#REF!</definedName>
    <definedName name="_5782_01">#REF!</definedName>
    <definedName name="_5782_n">#REF!</definedName>
    <definedName name="_5783_00">#REF!</definedName>
    <definedName name="_5783_01">#REF!</definedName>
    <definedName name="_5783_n">#REF!</definedName>
    <definedName name="_5787_00">#REF!</definedName>
    <definedName name="_5787_01">#REF!</definedName>
    <definedName name="_5787_n">#REF!</definedName>
    <definedName name="_5788_00">#REF!</definedName>
    <definedName name="_5788_01">#REF!</definedName>
    <definedName name="_5788_n">#REF!</definedName>
    <definedName name="_5800_00">#REF!</definedName>
    <definedName name="_5800_01">#REF!</definedName>
    <definedName name="_5800_n">#REF!</definedName>
    <definedName name="_5801_00">#REF!</definedName>
    <definedName name="_5801_01">#REF!</definedName>
    <definedName name="_5801_n">#REF!</definedName>
    <definedName name="_5802_00">#REF!</definedName>
    <definedName name="_5802_01">#REF!</definedName>
    <definedName name="_5802_n">#REF!</definedName>
    <definedName name="_5850_00">#REF!</definedName>
    <definedName name="_5850_01">#REF!</definedName>
    <definedName name="_5850_n">#REF!</definedName>
    <definedName name="_5852_00">#REF!</definedName>
    <definedName name="_5852_01">#REF!</definedName>
    <definedName name="_5852_n">#REF!</definedName>
    <definedName name="_5900_00">#REF!</definedName>
    <definedName name="_5900_01">#REF!</definedName>
    <definedName name="_5900_n">#REF!</definedName>
    <definedName name="_5920_00">#REF!</definedName>
    <definedName name="_5920_01">#REF!</definedName>
    <definedName name="_5920_n">#REF!</definedName>
    <definedName name="_5921_00">#REF!</definedName>
    <definedName name="_5921_01">#REF!</definedName>
    <definedName name="_5921_n">#REF!</definedName>
    <definedName name="_5922_00">#REF!</definedName>
    <definedName name="_5922_01">#REF!</definedName>
    <definedName name="_5922_n">#REF!</definedName>
    <definedName name="_5940_00">#REF!</definedName>
    <definedName name="_5940_01">#REF!</definedName>
    <definedName name="_5940_n">#REF!</definedName>
    <definedName name="_5942_00">#REF!</definedName>
    <definedName name="_5942_01">#REF!</definedName>
    <definedName name="_5942_n">#REF!</definedName>
    <definedName name="_5999_00">#REF!</definedName>
    <definedName name="_5999_01">#REF!</definedName>
    <definedName name="_5999_n">#REF!</definedName>
    <definedName name="_6._Основные_средства">#REF!</definedName>
    <definedName name="_7._Прочие_активы">#REF!</definedName>
    <definedName name="_8._Средства__принадлежащие_вкладчикам">#REF!</definedName>
    <definedName name="_9._Депозиты_других_банков">#REF!</definedName>
    <definedName name="_BRU2">#REF!</definedName>
    <definedName name="_dem2">#REF!</definedName>
    <definedName name="_DON1">[1]CNOBARI!$A$2:$A$39</definedName>
    <definedName name="_DON2">[1]CNOBARI!$B$2:$B$107</definedName>
    <definedName name="_DON3">[2]CNOBARI!$C$2:$C$135</definedName>
    <definedName name="_xlnm._FilterDatabase" hidden="1">#REF!</definedName>
    <definedName name="_IV65900">#REF!</definedName>
    <definedName name="_IV66000">#REF!</definedName>
    <definedName name="_IV69000">#REF!</definedName>
    <definedName name="_IV70000">#REF!</definedName>
    <definedName name="_JA1">#REF!</definedName>
    <definedName name="_KA1">#REF!</definedName>
    <definedName name="_Key1" hidden="1">#REF!</definedName>
    <definedName name="_Key2" hidden="1">#REF!</definedName>
    <definedName name="_LA1">#REF!</definedName>
    <definedName name="_mas6">'[3]5222 '!#REF!</definedName>
    <definedName name="_Order1" hidden="1">0</definedName>
    <definedName name="_RA1">#REF!</definedName>
    <definedName name="_Sort" hidden="1">#REF!</definedName>
    <definedName name="_Table2_Out" hidden="1">#REF!</definedName>
    <definedName name="_ts07">#REF!</definedName>
    <definedName name="a">#REF!</definedName>
    <definedName name="aaa">#REF!</definedName>
    <definedName name="aaaa">#REF!</definedName>
    <definedName name="aaaaa">#REF!</definedName>
    <definedName name="aaaaaa">#REF!</definedName>
    <definedName name="aaaaaaaaaa">#REF!</definedName>
    <definedName name="aaaaaaab">#REF!</definedName>
    <definedName name="acac">#REF!</definedName>
    <definedName name="AccNum">#REF!</definedName>
    <definedName name="AccNumSource">#REF!</definedName>
    <definedName name="account60401">#REF!</definedName>
    <definedName name="ACwvu.inputs._.raw._.data." hidden="1">[4]Input!#REF!</definedName>
    <definedName name="ACwvu.summary1." hidden="1">[5]Comps!$A$1:$AA$49</definedName>
    <definedName name="ACwvu.summary2." hidden="1">[5]Comps!$A$147:$AA$192</definedName>
    <definedName name="ACwvu.summary3." hidden="1">[5]Comps!$A$103:$AA$146</definedName>
    <definedName name="ADJCOLUMN">#REF!</definedName>
    <definedName name="ADJHEADER">#REF!</definedName>
    <definedName name="ADJUSTS">#REF!</definedName>
    <definedName name="amt">#REF!</definedName>
    <definedName name="anscount" hidden="1">1</definedName>
    <definedName name="Array">#REF!</definedName>
    <definedName name="AS2DocOpenMode" hidden="1">"AS2DocumentEdit"</definedName>
    <definedName name="AS2HasNoAutoHeaderFooter">"OFF"</definedName>
    <definedName name="asa" hidden="1">#REF!</definedName>
    <definedName name="axali">#REF!</definedName>
    <definedName name="ba400_1__3__">#REF!</definedName>
    <definedName name="ba400_2__3__">#REF!</definedName>
    <definedName name="ba400_3__3__">#REF!</definedName>
    <definedName name="ba400_4__3__">#REF!</definedName>
    <definedName name="ba420_1__3__">#REF!</definedName>
    <definedName name="ba420_2__3__">#REF!</definedName>
    <definedName name="ba420_3__3__">#REF!</definedName>
    <definedName name="ba420_4__3__">#REF!</definedName>
    <definedName name="ba430_1__3__">#REF!</definedName>
    <definedName name="ba430_2__3__">#REF!</definedName>
    <definedName name="ba430_3__3__">#REF!</definedName>
    <definedName name="ba430_4__3__">#REF!</definedName>
    <definedName name="ba450_1__3__">#REF!</definedName>
    <definedName name="ba450_2__3__">#REF!</definedName>
    <definedName name="ba450_3__3__">#REF!</definedName>
    <definedName name="ba450_4__3__">#REF!</definedName>
    <definedName name="ba460_2__3__">#REF!</definedName>
    <definedName name="ba460_4__3__">#REF!</definedName>
    <definedName name="ba480_1__3__">#REF!</definedName>
    <definedName name="ba480_2__3__">#REF!</definedName>
    <definedName name="ba480_3__3__">#REF!</definedName>
    <definedName name="ba480_4__3__">#REF!</definedName>
    <definedName name="ba500_0__3__1">#REF!</definedName>
    <definedName name="ba500_1__3__1">#REF!</definedName>
    <definedName name="ba500_2__3__1">#REF!</definedName>
    <definedName name="ba500_3__3__1">#REF!</definedName>
    <definedName name="ba500_4__3__1">#REF!</definedName>
    <definedName name="bbbbbbbbbb">#REF!</definedName>
    <definedName name="BLPH10" hidden="1">#REF!</definedName>
    <definedName name="BLPH11" hidden="1">#REF!</definedName>
    <definedName name="BLPH12" hidden="1">#REF!</definedName>
    <definedName name="BLPH13" hidden="1">#REF!</definedName>
    <definedName name="BLPH14" hidden="1">#REF!</definedName>
    <definedName name="BLPH148" hidden="1">#REF!</definedName>
    <definedName name="BLPH149" hidden="1">#REF!</definedName>
    <definedName name="BLPH15" hidden="1">#REF!</definedName>
    <definedName name="BLPH150" hidden="1">#REF!</definedName>
    <definedName name="BLPH151" hidden="1">#REF!</definedName>
    <definedName name="BLPH152" hidden="1">#REF!</definedName>
    <definedName name="BLPH153" hidden="1">#REF!</definedName>
    <definedName name="BLPH154" hidden="1">#REF!</definedName>
    <definedName name="BLPH155" hidden="1">#REF!</definedName>
    <definedName name="BLPH156" hidden="1">#REF!</definedName>
    <definedName name="BLPH157" hidden="1">#REF!</definedName>
    <definedName name="BLPH158" hidden="1">#REF!</definedName>
    <definedName name="BLPH159" hidden="1">#REF!</definedName>
    <definedName name="BLPH16" hidden="1">#REF!</definedName>
    <definedName name="BLPH160" hidden="1">#REF!</definedName>
    <definedName name="BLPH161" hidden="1">#REF!</definedName>
    <definedName name="BLPH162" hidden="1">#REF!</definedName>
    <definedName name="BLPH163" hidden="1">#REF!</definedName>
    <definedName name="BLPH164" hidden="1">#REF!</definedName>
    <definedName name="BLPH165" hidden="1">#REF!</definedName>
    <definedName name="BLPH17" hidden="1">#REF!</definedName>
    <definedName name="BLPH18" hidden="1">#REF!</definedName>
    <definedName name="BLPH51" hidden="1">#REF!</definedName>
    <definedName name="BLPH52" hidden="1">#REF!</definedName>
    <definedName name="BLPH53" hidden="1">#REF!</definedName>
    <definedName name="BLPH7" hidden="1">#REF!</definedName>
    <definedName name="BLPH8" hidden="1">#REF!</definedName>
    <definedName name="BLPH9" hidden="1">#REF!</definedName>
    <definedName name="BRA">[1]CNOBARI!$F$2:$F$60</definedName>
    <definedName name="BRU">#REF!</definedName>
    <definedName name="CASHFLOW">#REF!</definedName>
    <definedName name="cashflow1">#REF!</definedName>
    <definedName name="cb_sChartEEDEDB8_opts" hidden="1">"1, 1, 1, False, 2, False, False, , 0, False, True, 1, 1"</definedName>
    <definedName name="cb_sChartEEDEE5A_opts" hidden="1">"1, 3, 1, False, 2, True, False, , 0, False, True, 1, 1"</definedName>
    <definedName name="cb_sChartEEDF178_opts" hidden="1">"1, 3, 1, False, 2, False, False, , 0, False, True, 1, 1"</definedName>
    <definedName name="cb_sChartF6A6B11_opts" hidden="1">"1, 1, 1, False, 2, True, False, , 0, False, False, 1, 1"</definedName>
    <definedName name="cb_sChartFD191DC_opts" hidden="1">"1, 3, 1, False, 2, True, False, , 0, False, True, 1, 1"</definedName>
    <definedName name="cb_sChartFD1A245_opts" hidden="1">"1, 3, 1, False, 2, True, False, , 0, False, True, 1, 1"</definedName>
    <definedName name="cb_sChartFD3F0E9_opts" hidden="1">"1, 3, 1, False, 2, True, False, , 0, False, False, 1, 1"</definedName>
    <definedName name="cb_sChartFD3F27E_opts" hidden="1">"1, 3, 1, False, 2, True, False, , 0, False, True, 1, 1"</definedName>
    <definedName name="cb_sChartFD58483_opts" hidden="1">"1, 1, 1, False, 2, True, False, , 0, False, False, 1, 1"</definedName>
    <definedName name="cb_sChartFD5C4CD_opts" hidden="1">"1, 1, 1, False, 2, True, False, , 0, False, False, 1, 1"</definedName>
    <definedName name="cb_sChartFD5D4CE_opts" hidden="1">"1, 1, 1, False, 2, True, False, , 0, False, False, 1, 1"</definedName>
    <definedName name="cb_sChartFD5DF34_opts" hidden="1">"1, 1, 1, False, 2, True, False, , 0, False, False, 1, 1"</definedName>
    <definedName name="cb_sChartFD5EFC0_opts" hidden="1">"1, 1, 1, False, 2, True, False, , 0, False, False, 1, 1"</definedName>
    <definedName name="cb_sChartFD5FDB9_opts" hidden="1">"1, 1, 1, False, 2, True, False, , 0, False, False, 1, 1"</definedName>
    <definedName name="cb_sChartFE54712_opts" hidden="1">"1, 3, 1, False, 2, True, False, , 0, False, True, 1, 1"</definedName>
    <definedName name="cellIsStratified">#REF!</definedName>
    <definedName name="cellProjectedMisstatementWarning">#REF!</definedName>
    <definedName name="cellSampleSize">#REF!</definedName>
    <definedName name="cellSampleSizeWarning">#REF!</definedName>
    <definedName name="cellSSF">#REF!</definedName>
    <definedName name="cf">#REF!</definedName>
    <definedName name="cf_03">#REF!</definedName>
    <definedName name="CF_2003">#REF!</definedName>
    <definedName name="CF_AccruedExpenses">#REF!</definedName>
    <definedName name="CF_Cash">#REF!</definedName>
    <definedName name="CF_CurrentLTDebit">#REF!</definedName>
    <definedName name="CF_DeferredTax">#REF!</definedName>
    <definedName name="CF_Dividends">#REF!</definedName>
    <definedName name="CF_Intangibles">#REF!</definedName>
    <definedName name="CF_Inventories">#REF!</definedName>
    <definedName name="CF_Investments">#REF!</definedName>
    <definedName name="CF_LTDebt">#REF!</definedName>
    <definedName name="CF_NetIncome">#REF!</definedName>
    <definedName name="CF_Payables">#REF!</definedName>
    <definedName name="CF_PrepaidExpenses">#REF!</definedName>
    <definedName name="CF_Property">#REF!</definedName>
    <definedName name="CF_Receivables">#REF!</definedName>
    <definedName name="CF_Shares">#REF!</definedName>
    <definedName name="CF_Taxation">#REF!</definedName>
    <definedName name="CFCALC">#REF!</definedName>
    <definedName name="cfcalc1">#REF!</definedName>
    <definedName name="CFCALC2">#REF!</definedName>
    <definedName name="CFCALCHEAD">#REF!</definedName>
    <definedName name="CFHEADER">#REF!</definedName>
    <definedName name="CFSTATEMENT">#REF!</definedName>
    <definedName name="Code">#REF!</definedName>
    <definedName name="ComNumb">#REF!</definedName>
    <definedName name="Company_Name">#REF!</definedName>
    <definedName name="cost">#REF!</definedName>
    <definedName name="_xlnm.Criteria">#REF!</definedName>
    <definedName name="Current">#REF!</definedName>
    <definedName name="dada" hidden="1">#REF!</definedName>
    <definedName name="danishnuleba4">#REF!</definedName>
    <definedName name="danishnuleba5">#REF!</definedName>
    <definedName name="danisnuleba">#REF!</definedName>
    <definedName name="danisnuleba2">#REF!</definedName>
    <definedName name="daniSnuleba3">#REF!</definedName>
    <definedName name="danisnuleba4">#REF!</definedName>
    <definedName name="dasaxeleba">#REF!</definedName>
    <definedName name="DAT">[6]CNOBARI!$H$2:$H$17</definedName>
    <definedName name="_xlnm.Database">#REF!</definedName>
    <definedName name="Date">#REF!</definedName>
    <definedName name="date1">#REF!</definedName>
    <definedName name="date2">#REF!</definedName>
    <definedName name="DateTitle">[7]TITLE!$O$22</definedName>
    <definedName name="dddd">#REF!</definedName>
    <definedName name="Debet">'[3]5222 '!#REF!</definedName>
    <definedName name="DEPOSITS">#REF!</definedName>
    <definedName name="DETAIL">#REF!</definedName>
    <definedName name="DETAIL2">#REF!</definedName>
    <definedName name="DETAIL3">#REF!</definedName>
    <definedName name="DETAIL4">#REF!</definedName>
    <definedName name="DETAIL7">#REF!</definedName>
    <definedName name="dItemsToTest">#REF!</definedName>
    <definedName name="DKM">[1]CNOBARI!$E$2:$E$72</definedName>
    <definedName name="DOC">[2]CNOBARI!$E$2:$E$50</definedName>
    <definedName name="dPlanningMateriality">#REF!</definedName>
    <definedName name="dProjectedBookValue">#REF!</definedName>
    <definedName name="dProjectedBookValueStratified">#REF!</definedName>
    <definedName name="dProjectedNumbersOfItems">#REF!</definedName>
    <definedName name="dProjectedNumbersOfItemsStratified">#REF!</definedName>
    <definedName name="dsadsa">#REF!</definedName>
    <definedName name="dSampleSize">#REF!</definedName>
    <definedName name="DSDS">#REF!</definedName>
    <definedName name="dTotalPopulationBookValue">#REF!</definedName>
    <definedName name="dTotalProjectedBookValue">#REF!</definedName>
    <definedName name="dTotalProjectedNumbersOfItems">#REF!</definedName>
    <definedName name="dTotIndSignItems">#REF!</definedName>
    <definedName name="Due_from_Prov_2000">#REF!</definedName>
    <definedName name="Due_from_Prov_2001">#REF!</definedName>
    <definedName name="EFWRGF">#REF!</definedName>
    <definedName name="Emp_No">#REF!</definedName>
    <definedName name="eqploa">#REF!</definedName>
    <definedName name="esm_kodebi">'[8]esm-2'!$B$5:$B$327</definedName>
    <definedName name="ethetj">#REF!</definedName>
    <definedName name="EUR">[7]MajProjInv!$E$12:$Z$13</definedName>
    <definedName name="ExactAddinConnection" hidden="1">"150"</definedName>
    <definedName name="ExactAddinConnection.150" hidden="1">"(local);150;nlaktionova;1"</definedName>
    <definedName name="ExactAddinReports" hidden="1">2</definedName>
    <definedName name="Expense">#REF!</definedName>
    <definedName name="_xlnm.Extract">[9]GKO11!#REF!</definedName>
    <definedName name="Fibor_Rate_12">#REF!</definedName>
    <definedName name="Fibor_Rate_3">#REF!</definedName>
    <definedName name="Fibor_Rate_6">#REF!</definedName>
    <definedName name="FIL">[10]CNOBARI!$F$2:$F$55</definedName>
    <definedName name="firmebi">[11]Sheet2!$A$2:$D$240</definedName>
    <definedName name="FIRST_DYNASTY_MINES_LIMITED">"P&amp;L-Prod Basis"</definedName>
    <definedName name="FISCAL_YEARS">#REF!</definedName>
    <definedName name="fmg_kodebi">[12]fmg!$B$5:$B$1200</definedName>
    <definedName name="G_70">#REF!</definedName>
    <definedName name="ghgh">#REF!</definedName>
    <definedName name="ghghgh">#REF!</definedName>
    <definedName name="Goris">'[3]5222 '!#REF!</definedName>
    <definedName name="h11_2">#REF!</definedName>
    <definedName name="h12_1">#REF!</definedName>
    <definedName name="h12_2">#REF!</definedName>
    <definedName name="h12_3">#REF!</definedName>
    <definedName name="h12_4">#REF!</definedName>
    <definedName name="h13_1">#REF!</definedName>
    <definedName name="h13_2">#REF!</definedName>
    <definedName name="h13_3">#REF!</definedName>
    <definedName name="h13_4">#REF!</definedName>
    <definedName name="h14_1">#REF!</definedName>
    <definedName name="h14_2">#REF!</definedName>
    <definedName name="h15_1">#REF!</definedName>
    <definedName name="H15_2">#REF!</definedName>
    <definedName name="h15_3">#REF!</definedName>
    <definedName name="h2_1">#REF!</definedName>
    <definedName name="h2_2">#REF!</definedName>
    <definedName name="h2_3">#REF!</definedName>
    <definedName name="h2_4">#REF!</definedName>
    <definedName name="h2_5">#REF!</definedName>
    <definedName name="h3_1">#REF!</definedName>
    <definedName name="h4_1">#REF!</definedName>
    <definedName name="H4_2">#REF!</definedName>
    <definedName name="H5_1">#REF!</definedName>
    <definedName name="H5_2">#REF!</definedName>
    <definedName name="H6_1">#REF!</definedName>
    <definedName name="H6_2">#REF!</definedName>
    <definedName name="H6_3">#REF!</definedName>
    <definedName name="H7_1">#REF!</definedName>
    <definedName name="H7_2">#REF!</definedName>
    <definedName name="H8_1">#REF!</definedName>
    <definedName name="H9_1">#REF!</definedName>
    <definedName name="H9_2">#REF!</definedName>
    <definedName name="help_ru">#REF!</definedName>
    <definedName name="hghg">#REF!</definedName>
    <definedName name="hjkl">#REF!</definedName>
    <definedName name="HTM_2001">#REF!</definedName>
    <definedName name="HTML_OBDlg2" hidden="1">TRUE</definedName>
    <definedName name="HTML_OBDlg4" hidden="1">TRUE</definedName>
    <definedName name="HTML_OS" hidden="1">1</definedName>
    <definedName name="HTML_PathFileMac" hidden="1">"Macintosh HD:HomePageStuff:New_Home_Page:datafile:ctryprem.html"</definedName>
    <definedName name="HTML_Title" hidden="1">"Country Risk Premiums"</definedName>
    <definedName name="HTMProv_2000">#REF!</definedName>
    <definedName name="HTMProv_2001">#REF!</definedName>
    <definedName name="iiuy">#REF!</definedName>
    <definedName name="image">"Picture 3"</definedName>
    <definedName name="Inshelp">#REF!</definedName>
    <definedName name="INV">#REF!</definedName>
    <definedName name="IQ_ACCT_RECV_3YR_ANN_GROWTH" hidden="1">"c1921"</definedName>
    <definedName name="IQ_ACCT_RECV_5YR_ANN_GROWTH" hidden="1">"c1922"</definedName>
    <definedName name="IQ_ACCT_RECV_7YR_ANN_GROWTH" hidden="1">"c1923"</definedName>
    <definedName name="IQ_ACCUM_DEP" hidden="1">"c1340"</definedName>
    <definedName name="IQ_ACCUMULATED_PENSION_OBLIGATION" hidden="1">"c2108"</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DAILY_VOL" hidden="1">"c65"</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SHAREOUTSTANDING" hidden="1">"c83"</definedName>
    <definedName name="IQ_AVG_TEV" hidden="1">"c84"</definedName>
    <definedName name="IQ_AVG_VOLUME" hidden="1">"c1346"</definedName>
    <definedName name="IQ_BASIC_EPS_EXCL" hidden="1">"c85"</definedName>
    <definedName name="IQ_BASIC_EPS_INCL" hidden="1">"c86"</definedName>
    <definedName name="IQ_BASIC_NORMAL_EPS" hidden="1">"c1592"</definedName>
    <definedName name="IQ_BASIC_WEIGHT" hidden="1">"c87"</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ROK_COMISSION" hidden="1">"c98"</definedName>
    <definedName name="IQ_BUILDINGS" hidden="1">"c99"</definedName>
    <definedName name="IQ_BUSINESS_DESCRIPTION" hidden="1">"c322"</definedName>
    <definedName name="IQ_BV_OVER_SHARES" hidden="1">"c1349"</definedName>
    <definedName name="IQ_BV_SHARE" hidden="1">"c100"</definedName>
    <definedName name="IQ_CAL_Q" hidden="1">"c101"</definedName>
    <definedName name="IQ_CAL_Y" hidden="1">"c102"</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IZED_INTEREST" hidden="1">"c2076"</definedName>
    <definedName name="IQ_CASH" hidden="1">"c1458"</definedName>
    <definedName name="IQ_CASH_ACQUIRE_CF" hidden="1">"c1630"</definedName>
    <definedName name="IQ_CASH_CONVERSION" hidden="1">"c117"</definedName>
    <definedName name="IQ_CASH_DUE_BANKS" hidden="1">"c1351"</definedName>
    <definedName name="IQ_CASH_EQUIV" hidden="1">"c118"</definedName>
    <definedName name="IQ_CASH_FINAN" hidden="1">"c119"</definedName>
    <definedName name="IQ_CASH_INTEREST" hidden="1">"c120"</definedName>
    <definedName name="IQ_CASH_INVEST" hidden="1">"c121"</definedName>
    <definedName name="IQ_CASH_OPER" hidden="1">"c122"</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EST" hidden="1">"c1667"</definedName>
    <definedName name="IQ_CFPS_HIGH_EST" hidden="1">"c1669"</definedName>
    <definedName name="IQ_CFPS_LOW_EST" hidden="1">"c1670"</definedName>
    <definedName name="IQ_CFPS_MEDIAN_EST" hidden="1">"c1668"</definedName>
    <definedName name="IQ_CFPS_NUM_EST" hidden="1">"c1671"</definedName>
    <definedName name="IQ_CFPS_STDDEV_EST" hidden="1">"c1672"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WORKING_CAPITAL" hidden="1">"c1909"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ASSA_OUTSTANDING_BS_DATE" hidden="1">"c1971"</definedName>
    <definedName name="IQ_CLASSA_OUTSTANDING_FILING_DATE" hidden="1">"c1973"</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LEASES" hidden="1">"c245"</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OTHER_COST" hidden="1">"c284"</definedName>
    <definedName name="IQ_DEF_BENEFIT_ROA" hidden="1">"c285"</definedName>
    <definedName name="IQ_DEF_BENEFIT_SERVICE_COST" hidden="1">"c286"</definedName>
    <definedName name="IQ_DEF_BENEFIT_TOTAL_COST" hidden="1">"c287"</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FF_LASTCLOSE_TARGET_PRICE" hidden="1">"c1854"</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V_PAYMENT_DATE" hidden="1">"c2106"</definedName>
    <definedName name="IQ_DIV_RECORD_DATE" hidden="1">"c2105"</definedName>
    <definedName name="IQ_DIV_SHARE" hidden="1">"c330"</definedName>
    <definedName name="IQ_DIVEST_CF" hidden="1">"c331"</definedName>
    <definedName name="IQ_DIVID_SHARE" hidden="1">"c1366"</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EST" hidden="1">"c1674"</definedName>
    <definedName name="IQ_DPS_HIGH_EST" hidden="1">"c1676"</definedName>
    <definedName name="IQ_DPS_LOW_EST" hidden="1">"c1677"</definedName>
    <definedName name="IQ_DPS_MEDIAN_EST" hidden="1">"c1675"</definedName>
    <definedName name="IQ_DPS_NUM_EST" hidden="1">"c1678"</definedName>
    <definedName name="IQ_DPS_STDDEV_EST" hidden="1">"c1679"</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EST" hidden="1">"c1681"</definedName>
    <definedName name="IQ_EBIT_HIGH_EST" hidden="1">"c1683"</definedName>
    <definedName name="IQ_EBIT_INT" hidden="1">"c360"</definedName>
    <definedName name="IQ_EBIT_LOW_EST" hidden="1">"c1684"</definedName>
    <definedName name="IQ_EBIT_MARGIN" hidden="1">"c359"</definedName>
    <definedName name="IQ_EBIT_MEDIAN_EST" hidden="1">"c1682"</definedName>
    <definedName name="IQ_EBIT_NUM_EST" hidden="1">"c1685"</definedName>
    <definedName name="IQ_EBIT_OVER_IE" hidden="1">"c1369"</definedName>
    <definedName name="IQ_EBIT_STDDEV_EST" hidden="1">"c1686"</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CAPEX_INT" hidden="1">"c368"</definedName>
    <definedName name="IQ_EBITDA_CAPEX_OVER_TOTAL_IE" hidden="1">"c1370"</definedName>
    <definedName name="IQ_EBITDA_EST" hidden="1">"c369"</definedName>
    <definedName name="IQ_EBITDA_HIGH_EST" hidden="1">"c370"</definedName>
    <definedName name="IQ_EBITDA_INT" hidden="1">"c373"</definedName>
    <definedName name="IQ_EBITDA_LOW_EST" hidden="1">"c371"</definedName>
    <definedName name="IQ_EBITDA_MARGIN" hidden="1">"c372"</definedName>
    <definedName name="IQ_EBITDA_MEDIAN_EST" hidden="1">"c1663"</definedName>
    <definedName name="IQ_EBITDA_NUM_EST" hidden="1">"c374"</definedName>
    <definedName name="IQ_EBITDA_OVER_TOTAL_IE" hidden="1">"c1371"</definedName>
    <definedName name="IQ_EBITDA_STDDEV_EST" hidden="1">"c375"</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IT" hidden="1">"c389"</definedName>
    <definedName name="IQ_EBT_UTI" hidden="1">"c390"</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EST" hidden="1">"c399"</definedName>
    <definedName name="IQ_EPS_GW_EST" hidden="1">"c1737"</definedName>
    <definedName name="IQ_EPS_GW_HIGH_EST" hidden="1">"c1739"</definedName>
    <definedName name="IQ_EPS_GW_LOW_EST" hidden="1">"c1740"</definedName>
    <definedName name="IQ_EPS_GW_MEDIAN_EST" hidden="1">"c1738"</definedName>
    <definedName name="IQ_EPS_GW_NUM_EST" hidden="1">"c1741"</definedName>
    <definedName name="IQ_EPS_GW_STDDEV_EST" hidden="1">"c1742"</definedName>
    <definedName name="IQ_EPS_HIGH_EST" hidden="1">"c400"</definedName>
    <definedName name="IQ_EPS_LOW_EST" hidden="1">"c401"</definedName>
    <definedName name="IQ_EPS_MEDIAN_EST" hidden="1">"c1661"</definedName>
    <definedName name="IQ_EPS_NORM" hidden="1">"c1902"</definedName>
    <definedName name="IQ_EPS_NUM_EST" hidden="1">"c402"</definedName>
    <definedName name="IQ_EPS_REPORTED_EST" hidden="1">"c1744"</definedName>
    <definedName name="IQ_EPS_REPORTED_HIGH_EST" hidden="1">"c1746"</definedName>
    <definedName name="IQ_EPS_REPORTED_LOW_EST" hidden="1">"c1747"</definedName>
    <definedName name="IQ_EPS_REPORTED_MEDIAN_EST" hidden="1">"c1745"</definedName>
    <definedName name="IQ_EPS_REPORTED_NUM_EST" hidden="1">"c1748"</definedName>
    <definedName name="IQ_EPS_REPORTED_STDDEV_EST" hidden="1">"c1749"</definedName>
    <definedName name="IQ_EPS_STDDEV_EST" hidden="1">"c403"</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ST_ACT_CFPS" hidden="1">"c1673"</definedName>
    <definedName name="IQ_EST_ACT_DPS" hidden="1">"c1680"</definedName>
    <definedName name="IQ_EST_ACT_EBIT" hidden="1">"c1687"</definedName>
    <definedName name="IQ_EST_ACT_EBITDA" hidden="1">"c1664"</definedName>
    <definedName name="IQ_EST_ACT_EPS" hidden="1">"c1648"</definedName>
    <definedName name="IQ_EST_ACT_EPS_GW" hidden="1">"c1743"</definedName>
    <definedName name="IQ_EST_ACT_EPS_REPORTED" hidden="1">"c1750"</definedName>
    <definedName name="IQ_EST_ACT_FFO" hidden="1">"c1666"</definedName>
    <definedName name="IQ_EST_ACT_NAV" hidden="1">"c1757"</definedName>
    <definedName name="IQ_EST_ACT_NI" hidden="1">"c1722"</definedName>
    <definedName name="IQ_EST_ACT_NI_GW" hidden="1">"c1729"</definedName>
    <definedName name="IQ_EST_ACT_NI_REPORTED" hidden="1">"c1736"</definedName>
    <definedName name="IQ_EST_ACT_OPER_INC" hidden="1">"c1694"</definedName>
    <definedName name="IQ_EST_ACT_PRETAX_GW_INC" hidden="1">"c1708"</definedName>
    <definedName name="IQ_EST_ACT_PRETAX_INC" hidden="1">"c1701"</definedName>
    <definedName name="IQ_EST_ACT_PRETAX_REPORT_INC" hidden="1">"c1715"</definedName>
    <definedName name="IQ_EST_ACT_REV" hidden="1">"c2113"</definedName>
    <definedName name="IQ_EST_CFPS_DIFF" hidden="1">"c1871"</definedName>
    <definedName name="IQ_EST_CFPS_GROWTH_1YR" hidden="1">"c1774"</definedName>
    <definedName name="IQ_EST_CFPS_GROWTH_2YR" hidden="1">"c1775"</definedName>
    <definedName name="IQ_EST_CFPS_GROWTH_Q_1YR" hidden="1">"c1776"</definedName>
    <definedName name="IQ_EST_CFPS_SEQ_GROWTH_Q" hidden="1">"c1777"</definedName>
    <definedName name="IQ_EST_CFPS_SURPRISE_PERCENT" hidden="1">"c1872"</definedName>
    <definedName name="IQ_EST_CURRENCY" hidden="1">"c2140"</definedName>
    <definedName name="IQ_EST_DATE" hidden="1">"c1634"</definedName>
    <definedName name="IQ_EST_DPS_DIFF" hidden="1">"c1873"</definedName>
    <definedName name="IQ_EST_DPS_GROWTH_1YR" hidden="1">"c1778"</definedName>
    <definedName name="IQ_EST_DPS_GROWTH_2YR" hidden="1">"c1779"</definedName>
    <definedName name="IQ_EST_DPS_GROWTH_Q_1YR" hidden="1">"c1780"</definedName>
    <definedName name="IQ_EST_DPS_SEQ_GROWTH_Q" hidden="1">"c1781"</definedName>
    <definedName name="IQ_EST_DPS_SURPRISE_PERCENT" hidden="1">"c1874"</definedName>
    <definedName name="IQ_EST_EBIT_DIFF" hidden="1">"c1875"</definedName>
    <definedName name="IQ_EST_EBIT_SURPRISE_PERCENT" hidden="1">"c1876"</definedName>
    <definedName name="IQ_EST_EBITDA_DIFF" hidden="1">"c1867"</definedName>
    <definedName name="IQ_EST_EBITDA_GROWTH_1YR" hidden="1">"c1766"</definedName>
    <definedName name="IQ_EST_EBITDA_GROWTH_2YR" hidden="1">"c1767"</definedName>
    <definedName name="IQ_EST_EBITDA_GROWTH_Q_1YR" hidden="1">"c1768"</definedName>
    <definedName name="IQ_EST_EBITDA_SEQ_GROWTH_Q" hidden="1">"c1769"</definedName>
    <definedName name="IQ_EST_EBITDA_SURPRISE_PERCENT" hidden="1">"c1868"</definedName>
    <definedName name="IQ_EST_EPS_DIFF" hidden="1">"c1864"</definedName>
    <definedName name="IQ_EST_EPS_GROWTH_1YR" hidden="1">"c1636"</definedName>
    <definedName name="IQ_EST_EPS_GROWTH_2YR" hidden="1">"c1637"</definedName>
    <definedName name="IQ_EST_EPS_GROWTH_5YR" hidden="1">"c1655"</definedName>
    <definedName name="IQ_EST_EPS_GROWTH_5YR_HIGH" hidden="1">"c1657"</definedName>
    <definedName name="IQ_EST_EPS_GROWTH_5YR_LOW" hidden="1">"c1658"</definedName>
    <definedName name="IQ_EST_EPS_GROWTH_5YR_MEDIAN" hidden="1">"c1656"</definedName>
    <definedName name="IQ_EST_EPS_GROWTH_5YR_NUM" hidden="1">"c1659"</definedName>
    <definedName name="IQ_EST_EPS_GROWTH_5YR_STDDEV" hidden="1">"c1660"</definedName>
    <definedName name="IQ_EST_EPS_GROWTH_Q_1YR" hidden="1">"c1641"</definedName>
    <definedName name="IQ_EST_EPS_GW_DIFF" hidden="1">"c1891"</definedName>
    <definedName name="IQ_EST_EPS_GW_SURPRISE_PERCENT" hidden="1">"c1892"</definedName>
    <definedName name="IQ_EST_EPS_REPORT_DIFF" hidden="1">"c1893"</definedName>
    <definedName name="IQ_EST_EPS_REPORT_SURPRISE_PERCENT" hidden="1">"c1894"</definedName>
    <definedName name="IQ_EST_EPS_SEQ_GROWTH_Q" hidden="1">"c1764"</definedName>
    <definedName name="IQ_EST_EPS_SURPRISE_PERCENT" hidden="1">"c1635"</definedName>
    <definedName name="IQ_EST_FFO_DIFF" hidden="1">"c1869"</definedName>
    <definedName name="IQ_EST_FFO_GROWTH_1YR" hidden="1">"c1770"</definedName>
    <definedName name="IQ_EST_FFO_GROWTH_2YR" hidden="1">"c1771"</definedName>
    <definedName name="IQ_EST_FFO_GROWTH_Q_1YR" hidden="1">"c1772"</definedName>
    <definedName name="IQ_EST_FFO_SEQ_GROWTH_Q" hidden="1">"c1773"</definedName>
    <definedName name="IQ_EST_FFO_SURPRISE_PERCENT" hidden="1">"c1870"</definedName>
    <definedName name="IQ_EST_NAV_DIFF" hidden="1">"c1895"</definedName>
    <definedName name="IQ_EST_NAV_SURPRISE_PERCENT" hidden="1">"c1896"</definedName>
    <definedName name="IQ_EST_NI_DIFF" hidden="1">"c1885"</definedName>
    <definedName name="IQ_EST_NI_GW_DIFF" hidden="1">"c1887"</definedName>
    <definedName name="IQ_EST_NI_GW_SURPRISE_PERCENT" hidden="1">"c1888"</definedName>
    <definedName name="IQ_EST_NI_REPORT_DIFF" hidden="1">"c1889"</definedName>
    <definedName name="IQ_EST_NI_REPORT_SURPRISE_PERCENT" hidden="1">"c1890"</definedName>
    <definedName name="IQ_EST_NI_SURPRISE_PERCENT" hidden="1">"c1886"</definedName>
    <definedName name="IQ_EST_NUM_BUY" hidden="1">"c1759"</definedName>
    <definedName name="IQ_EST_NUM_HOLD" hidden="1">"c1761"</definedName>
    <definedName name="IQ_EST_NUM_NO_OPINION" hidden="1">"c1758"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SURPRISE_PERCENT" hidden="1">"c1878"</definedName>
    <definedName name="IQ_EST_PRE_TAX_DIFF" hidden="1">"c1879"</definedName>
    <definedName name="IQ_EST_PRE_TAX_GW_DIFF" hidden="1">"c1881"</definedName>
    <definedName name="IQ_EST_PRE_TAX_GW_SURPRISE_PERCENT" hidden="1">"c1882"</definedName>
    <definedName name="IQ_EST_PRE_TAX_REPORT_DIFF" hidden="1">"c1883"</definedName>
    <definedName name="IQ_EST_PRE_TAX_REPORT_SURPRISE_PERCENT" hidden="1">"c1884"</definedName>
    <definedName name="IQ_EST_PRE_TAX_SURPRISE_PERCENT" hidden="1">"c1880"</definedName>
    <definedName name="IQ_EST_REV_DIFF" hidden="1">"c1865"</definedName>
    <definedName name="IQ_EST_REV_GROWTH_1YR" hidden="1">"c1638"</definedName>
    <definedName name="IQ_EST_REV_GROWTH_2YR" hidden="1">"c1639"</definedName>
    <definedName name="IQ_EST_REV_GROWTH_Q_1YR" hidden="1">"c1640"</definedName>
    <definedName name="IQ_EST_REV_SEQ_GROWTH_Q" hidden="1">"c1765"</definedName>
    <definedName name="IQ_EST_REV_SURPRISE_PERCENT" hidden="1">"c1866"</definedName>
    <definedName name="IQ_EV_OVER_EMPLOYEE" hidden="1">"c1428"</definedName>
    <definedName name="IQ_EV_OVER_LTM_EBIT" hidden="1">"c1426"</definedName>
    <definedName name="IQ_EV_OVER_LTM_EBITDA" hidden="1">"c1427"</definedName>
    <definedName name="IQ_EV_OVER_LTM_REVENUE" hidden="1">"c1429"</definedName>
    <definedName name="IQ_EXCHANGE" hidden="1">"c405"</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"c1459"</definedName>
    <definedName name="IQ_FDIC" hidden="1">"c417"</definedName>
    <definedName name="IQ_FFO" hidden="1">"c1574"</definedName>
    <definedName name="IQ_FFO_EST" hidden="1">"c418"</definedName>
    <definedName name="IQ_FFO_HIGH_EST" hidden="1">"c419"</definedName>
    <definedName name="IQ_FFO_LOW_EST" hidden="1">"c420"</definedName>
    <definedName name="IQ_FFO_MEDIAN_EST" hidden="1">"c1665"</definedName>
    <definedName name="IQ_FFO_NUM_EST" hidden="1">"c421"</definedName>
    <definedName name="IQ_FFO_STDDEV_EST" hidden="1">"c422"</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N_DIV_ASSETS_CURRENT" hidden="1">"c427"</definedName>
    <definedName name="IQ_FIN_DIV_ASSETS_LT" hidden="1">"c428"</definedName>
    <definedName name="IQ_FIN_DIV_DEBT_CURRENT" hidden="1">"c429"</definedName>
    <definedName name="IQ_FIN_DIV_DEBT_LT" hidden="1">"c430"</definedName>
    <definedName name="IQ_FIN_DIV_EXP" hidden="1">"c431"</definedName>
    <definedName name="IQ_FIN_DIV_INT_EXP" hidden="1">"c432"</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REV" hidden="1">"c437"</definedName>
    <definedName name="IQ_FINANCING_CASH" hidden="1">"c1405"</definedName>
    <definedName name="IQ_FINANCING_CASH_SUPPL" hidden="1">"c1406"</definedName>
    <definedName name="IQ_FINISHED_INV" hidden="1">"c438"</definedName>
    <definedName name="IQ_FIRST_YEAR_LIFE" hidden="1">"c439"</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OODWILL_NET" hidden="1">"c1380"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DIVID" hidden="1">"c1446"</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PROFIT" hidden="1">"c1378"</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PRICE" hidden="1">"c545"</definedName>
    <definedName name="IQ_HOMEOWNERS_WRITTEN" hidden="1">"c546"</definedName>
    <definedName name="IQ_IMPAIR_OIL" hidden="1">"c547"</definedName>
    <definedName name="IQ_IMPAIRMENT_GW" hidden="1">"c548"</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S_ANNUITY_LIAB" hidden="1">"c563"</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PRD" hidden="1">"c644"</definedName>
    <definedName name="IQ_ISS_DEBT_NET" hidden="1">"c1391"</definedName>
    <definedName name="IQ_ISS_STOCK_NET" hidden="1">"c1601"</definedName>
    <definedName name="IQ_LAND" hidden="1">"c645"</definedName>
    <definedName name="IQ_LAST_SPLIT_DATE" hidden="1">"c2095"</definedName>
    <definedName name="IQ_LAST_SPLIT_FACTOR" hidden="1">"c2093"</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ICENSED_POPS" hidden="1">"c2123"</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W_TARGET_PRICE" hidden="1">"c1652"</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"c1437"</definedName>
    <definedName name="IQ_MACHINERY" hidden="1">"c711"</definedName>
    <definedName name="IQ_MAINT_REPAIR" hidden="1">"c2087"</definedName>
    <definedName name="IQ_MARKETCAP" hidden="1">"c712"</definedName>
    <definedName name="IQ_MEDIAN_TARGET_PRICE" hidden="1">"c1650"</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M_ACCOUNT" hidden="1">"c743"</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TDDEV_EST" hidden="1">"c1756"</definedName>
    <definedName name="IQ_NET_CHANGE" hidden="1">"c749"</definedName>
    <definedName name="IQ_NET_DEBT" hidden="1">"c1584"</definedName>
    <definedName name="IQ_NET_DEBT_EBITDA" hidden="1">"c750"</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INC" hidden="1">"c1394"</definedName>
    <definedName name="IQ_NET_INC_BEFORE" hidden="1">"c1368"</definedName>
    <definedName name="IQ_NET_INC_CF" hidden="1">"c1397"</definedName>
    <definedName name="IQ_NET_INC_MARGIN" hidden="1">"c1398"</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GW_EST" hidden="1">"c1723"</definedName>
    <definedName name="IQ_NI_GW_HIGH_EST" hidden="1">"c1725"</definedName>
    <definedName name="IQ_NI_GW_LOW_EST" hidden="1">"c1726"</definedName>
    <definedName name="IQ_NI_GW_MEDIAN_EST" hidden="1">"c1724"</definedName>
    <definedName name="IQ_NI_GW_NUM_EST" hidden="1">"c1727"</definedName>
    <definedName name="IQ_NI_GW_STDDEV_EST" hidden="1">"c1728"</definedName>
    <definedName name="IQ_NI_HIGH_EST" hidden="1">"c1718"</definedName>
    <definedName name="IQ_NI_LOW_EST" hidden="1">"c1719"</definedName>
    <definedName name="IQ_NI_MARGIN" hidden="1">"c794"</definedName>
    <definedName name="IQ_NI_MEDIAN_EST" hidden="1">"c1717"</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REPORTED_EST" hidden="1">"c1730"</definedName>
    <definedName name="IQ_NI_REPORTED_HIGH_EST" hidden="1">"c1732"</definedName>
    <definedName name="IQ_NI_REPORTED_LOW_EST" hidden="1">"c1733"</definedName>
    <definedName name="IQ_NI_REPORTED_MEDIAN_EST" hidden="1">"c1731"</definedName>
    <definedName name="IQ_NI_REPORTED_NUM_EST" hidden="1">"c1734"</definedName>
    <definedName name="IQ_NI_REPORTED_STDDEV_EST" hidden="1">"c1735"</definedName>
    <definedName name="IQ_NI_SFAS" hidden="1">"c795"</definedName>
    <definedName name="IQ_NI_STDDEV_EST" hidden="1">"c1721"</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UTIL_REV" hidden="1">"c2089"</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CLOSE_BALANCE_GAS" hidden="1">"c2049"</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OIL" hidden="1">"c2032"</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OIL" hidden="1">"c2035"</definedName>
    <definedName name="IQ_OG_PURCHASES_GAS" hidden="1">"c2045"</definedName>
    <definedName name="IQ_OG_PURCHASES_OIL" hidden="1">"c2033"</definedName>
    <definedName name="IQ_OG_REVISIONS_GAS" hidden="1">"c2042"</definedName>
    <definedName name="IQ_OG_REVISIONS_OIL" hidden="1">"c2030"</definedName>
    <definedName name="IQ_OG_SALES_IN_PLACE_GAS" hidden="1">"c2046"</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OIL_PRODUCTON" hidden="1">"c2059"</definedName>
    <definedName name="IQ_OG_UNDEVELOPED_RESERVES_GAS" hidden="1">"c2051"</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NPRICE" hidden="1">"c848"</definedName>
    <definedName name="IQ_OPER_INC" hidden="1">"c849"</definedName>
    <definedName name="IQ_OPER_INC_BR" hidden="1">"c850"</definedName>
    <definedName name="IQ_OPER_INC_EST" hidden="1">"c1688"</definedName>
    <definedName name="IQ_OPER_INC_FIN" hidden="1">"c851"</definedName>
    <definedName name="IQ_OPER_INC_HIGH_EST" hidden="1">"c1690"</definedName>
    <definedName name="IQ_OPER_INC_INS" hidden="1">"c852"</definedName>
    <definedName name="IQ_OPER_INC_LOW_EST" hidden="1">"c1691"</definedName>
    <definedName name="IQ_OPER_INC_MARGIN" hidden="1">"c1448"</definedName>
    <definedName name="IQ_OPER_INC_MEDIAN_EST" hidden="1">"c1689"</definedName>
    <definedName name="IQ_OPER_INC_NUM_EST" hidden="1">"c1692"</definedName>
    <definedName name="IQ_OPER_INC_REIT" hidden="1">"c853"</definedName>
    <definedName name="IQ_OPER_INC_STDDEV_EST" hidden="1">"c1693"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ISSUED" hidden="1">"c857"</definedName>
    <definedName name="IQ_ORDER_BACKLOG" hidden="1">"c2090"</definedName>
    <definedName name="IQ_OTHER_ADJUST_GROSS_LOANS" hidden="1">"c859"</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"c1410"</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UTSTANDING_BS_DATE" hidden="1">"c2128"</definedName>
    <definedName name="IQ_OUTSTANDING_FILING_DATE" hidden="1">"c2127"</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WRITTEN" hidden="1">"c1027"</definedName>
    <definedName name="IQ_PE_EXCL" hidden="1">"c1028"</definedName>
    <definedName name="IQ_PE_EXCL_AVG" hidden="1">"c1029"</definedName>
    <definedName name="IQ_PE_EXCL_FWD" hidden="1">"c1030"</definedName>
    <definedName name="IQ_PE_RATIO" hidden="1">"c1610"</definedName>
    <definedName name="IQ_PEG_FWD" hidden="1">"c1863"</definedName>
    <definedName name="IQ_PENSION" hidden="1">"c1031"</definedName>
    <definedName name="IQ_PERCENT_CHANGE_EST_5YR_GROWTH_RATE_12MONTHS" hidden="1">"c1852"</definedName>
    <definedName name="IQ_PERCENT_CHANGE_EST_5YR_GROWTH_RATE_18MONTHS" hidden="1">"c1853"</definedName>
    <definedName name="IQ_PERCENT_CHANGE_EST_5YR_GROWTH_RATE_3MONTHS" hidden="1">"c1849"</definedName>
    <definedName name="IQ_PERCENT_CHANGE_EST_5YR_GROWTH_RATE_6MONTHS" hidden="1">"c1850"</definedName>
    <definedName name="IQ_PERCENT_CHANGE_EST_5YR_GROWTH_RATE_9MONTHS" hidden="1">"c1851"</definedName>
    <definedName name="IQ_PERCENT_CHANGE_EST_5YR_GROWTH_RATE_DAY" hidden="1">"c1846"</definedName>
    <definedName name="IQ_PERCENT_CHANGE_EST_5YR_GROWTH_RATE_MONTH" hidden="1">"c1848"</definedName>
    <definedName name="IQ_PERCENT_CHANGE_EST_5YR_GROWTH_RATE_WEEK" hidden="1">"c1847"</definedName>
    <definedName name="IQ_PERCENT_CHANGE_EST_CFPS_12MONTHS" hidden="1">"c1812"</definedName>
    <definedName name="IQ_PERCENT_CHANGE_EST_CFPS_18MONTHS" hidden="1">"c1813"</definedName>
    <definedName name="IQ_PERCENT_CHANGE_EST_CFPS_3MONTHS" hidden="1">"c1809"</definedName>
    <definedName name="IQ_PERCENT_CHANGE_EST_CFPS_6MONTHS" hidden="1">"c1810"</definedName>
    <definedName name="IQ_PERCENT_CHANGE_EST_CFPS_9MONTHS" hidden="1">"c1811"</definedName>
    <definedName name="IQ_PERCENT_CHANGE_EST_CFPS_DAY" hidden="1">"c1806"</definedName>
    <definedName name="IQ_PERCENT_CHANGE_EST_CFPS_MONTH" hidden="1">"c1808"</definedName>
    <definedName name="IQ_PERCENT_CHANGE_EST_CFPS_WEEK" hidden="1">"c1807"</definedName>
    <definedName name="IQ_PERCENT_CHANGE_EST_DPS_12MONTHS" hidden="1">"c1820"</definedName>
    <definedName name="IQ_PERCENT_CHANGE_EST_DPS_18MONTHS" hidden="1">"c1821"</definedName>
    <definedName name="IQ_PERCENT_CHANGE_EST_DPS_3MONTHS" hidden="1">"c1817"</definedName>
    <definedName name="IQ_PERCENT_CHANGE_EST_DPS_6MONTHS" hidden="1">"c1818"</definedName>
    <definedName name="IQ_PERCENT_CHANGE_EST_DPS_9MONTHS" hidden="1">"c1819"</definedName>
    <definedName name="IQ_PERCENT_CHANGE_EST_DPS_DAY" hidden="1">"c1814"</definedName>
    <definedName name="IQ_PERCENT_CHANGE_EST_DPS_MONTH" hidden="1">"c1816"</definedName>
    <definedName name="IQ_PERCENT_CHANGE_EST_DPS_WEEK" hidden="1">"c1815"</definedName>
    <definedName name="IQ_PERCENT_CHANGE_EST_EBITDA_12MONTHS" hidden="1">"c1804"</definedName>
    <definedName name="IQ_PERCENT_CHANGE_EST_EBITDA_18MONTHS" hidden="1">"c1805"</definedName>
    <definedName name="IQ_PERCENT_CHANGE_EST_EBITDA_3MONTHS" hidden="1">"c1801"</definedName>
    <definedName name="IQ_PERCENT_CHANGE_EST_EBITDA_6MONTHS" hidden="1">"c1802"</definedName>
    <definedName name="IQ_PERCENT_CHANGE_EST_EBITDA_9MONTHS" hidden="1">"c1803"</definedName>
    <definedName name="IQ_PERCENT_CHANGE_EST_EBITDA_DAY" hidden="1">"c1798"</definedName>
    <definedName name="IQ_PERCENT_CHANGE_EST_EBITDA_MONTH" hidden="1">"c1800"</definedName>
    <definedName name="IQ_PERCENT_CHANGE_EST_EBITDA_WEEK" hidden="1">"c1799"</definedName>
    <definedName name="IQ_PERCENT_CHANGE_EST_EPS_12MONTHS" hidden="1">"c1788"</definedName>
    <definedName name="IQ_PERCENT_CHANGE_EST_EPS_18MONTHS" hidden="1">"c1789"</definedName>
    <definedName name="IQ_PERCENT_CHANGE_EST_EPS_3MONTHS" hidden="1">"c1785"</definedName>
    <definedName name="IQ_PERCENT_CHANGE_EST_EPS_6MONTHS" hidden="1">"c1786"</definedName>
    <definedName name="IQ_PERCENT_CHANGE_EST_EPS_9MONTHS" hidden="1">"c1787"</definedName>
    <definedName name="IQ_PERCENT_CHANGE_EST_EPS_DAY" hidden="1">"c1782"</definedName>
    <definedName name="IQ_PERCENT_CHANGE_EST_EPS_MONTH" hidden="1">"c1784"</definedName>
    <definedName name="IQ_PERCENT_CHANGE_EST_EPS_WEEK" hidden="1">"c1783"</definedName>
    <definedName name="IQ_PERCENT_CHANGE_EST_FFO_12MONTHS" hidden="1">"c1828"</definedName>
    <definedName name="IQ_PERCENT_CHANGE_EST_FFO_18MONTHS" hidden="1">"c1829"</definedName>
    <definedName name="IQ_PERCENT_CHANGE_EST_FFO_3MONTHS" hidden="1">"c1825"</definedName>
    <definedName name="IQ_PERCENT_CHANGE_EST_FFO_6MONTHS" hidden="1">"c1826"</definedName>
    <definedName name="IQ_PERCENT_CHANGE_EST_FFO_9MONTHS" hidden="1">"c1827"</definedName>
    <definedName name="IQ_PERCENT_CHANGE_EST_FFO_DAY" hidden="1">"c1822"</definedName>
    <definedName name="IQ_PERCENT_CHANGE_EST_FFO_MONTH" hidden="1">"c1824"</definedName>
    <definedName name="IQ_PERCENT_CHANGE_EST_FFO_WEEK" hidden="1">"c1823"</definedName>
    <definedName name="IQ_PERCENT_CHANGE_EST_PRICE_TARGET_12MONTHS" hidden="1">"c1844"</definedName>
    <definedName name="IQ_PERCENT_CHANGE_EST_PRICE_TARGET_18MONTHS" hidden="1">"c1845"</definedName>
    <definedName name="IQ_PERCENT_CHANGE_EST_PRICE_TARGET_3MONTHS" hidden="1">"c1841"</definedName>
    <definedName name="IQ_PERCENT_CHANGE_EST_PRICE_TARGET_6MONTHS" hidden="1">"c1842"</definedName>
    <definedName name="IQ_PERCENT_CHANGE_EST_PRICE_TARGET_9MONTHS" hidden="1">"c1843"</definedName>
    <definedName name="IQ_PERCENT_CHANGE_EST_PRICE_TARGET_DAY" hidden="1">"c1838"</definedName>
    <definedName name="IQ_PERCENT_CHANGE_EST_PRICE_TARGET_MONTH" hidden="1">"c1840"</definedName>
    <definedName name="IQ_PERCENT_CHANGE_EST_PRICE_TARGET_WEEK" hidden="1">"c1839"</definedName>
    <definedName name="IQ_PERCENT_CHANGE_EST_RECO_12MONTHS" hidden="1">"c1836"</definedName>
    <definedName name="IQ_PERCENT_CHANGE_EST_RECO_18MONTHS" hidden="1">"c1837"</definedName>
    <definedName name="IQ_PERCENT_CHANGE_EST_RECO_3MONTHS" hidden="1">"c1833"</definedName>
    <definedName name="IQ_PERCENT_CHANGE_EST_RECO_6MONTHS" hidden="1">"c1834"</definedName>
    <definedName name="IQ_PERCENT_CHANGE_EST_RECO_9MONTHS" hidden="1">"c1835"</definedName>
    <definedName name="IQ_PERCENT_CHANGE_EST_RECO_DAY" hidden="1">"c1830"</definedName>
    <definedName name="IQ_PERCENT_CHANGE_EST_RECO_MONTH" hidden="1">"c1832"</definedName>
    <definedName name="IQ_PERCENT_CHANGE_EST_RECO_WEEK" hidden="1">"c1831"</definedName>
    <definedName name="IQ_PERCENT_CHANGE_EST_REV_12MONTHS" hidden="1">"c1796"</definedName>
    <definedName name="IQ_PERCENT_CHANGE_EST_REV_18MONTHS" hidden="1">"c1797"</definedName>
    <definedName name="IQ_PERCENT_CHANGE_EST_REV_3MONTHS" hidden="1">"c1793"</definedName>
    <definedName name="IQ_PERCENT_CHANGE_EST_REV_6MONTHS" hidden="1">"c1794"</definedName>
    <definedName name="IQ_PERCENT_CHANGE_EST_REV_9MONTHS" hidden="1">"c1795"</definedName>
    <definedName name="IQ_PERCENT_CHANGE_EST_REV_DAY" hidden="1">"c1790"</definedName>
    <definedName name="IQ_PERCENT_CHANGE_EST_REV_MONTH" hidden="1">"c1792"</definedName>
    <definedName name="IQ_PERCENT_CHANGE_EST_REV_WEEK" hidden="1">"c1791"</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RE_OPEN_COST" hidden="1">"c1040"</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ETAX_GW_INC_EST" hidden="1">"c1702"</definedName>
    <definedName name="IQ_PRETAX_GW_INC_HIGH_EST" hidden="1">"c1704"</definedName>
    <definedName name="IQ_PRETAX_GW_INC_LOW_EST" hidden="1">"c1705"</definedName>
    <definedName name="IQ_PRETAX_GW_INC_MEDIAN_EST" hidden="1">"c1703"</definedName>
    <definedName name="IQ_PRETAX_GW_INC_NUM_EST" hidden="1">"c1706"</definedName>
    <definedName name="IQ_PRETAX_GW_INC_STDDEV_EST" hidden="1">"c1707"</definedName>
    <definedName name="IQ_PRETAX_INC_EST" hidden="1">"c1695"</definedName>
    <definedName name="IQ_PRETAX_INC_HIGH_EST" hidden="1">"c1697"</definedName>
    <definedName name="IQ_PRETAX_INC_LOW_EST" hidden="1">"c1698"</definedName>
    <definedName name="IQ_PRETAX_INC_MEDIAN_EST" hidden="1">"c1696"</definedName>
    <definedName name="IQ_PRETAX_INC_NUM_EST" hidden="1">"c1699"</definedName>
    <definedName name="IQ_PRETAX_INC_STDDEV_EST" hidden="1">"c1700"</definedName>
    <definedName name="IQ_PRETAX_REPORT_INC_EST" hidden="1">"c1709"</definedName>
    <definedName name="IQ_PRETAX_REPORT_INC_HIGH_EST" hidden="1">"c1711"</definedName>
    <definedName name="IQ_PRETAX_REPORT_INC_LOW_EST" hidden="1">"c1712"</definedName>
    <definedName name="IQ_PRETAX_REPORT_INC_MEDIAN_EST" hidden="1">"c1710"</definedName>
    <definedName name="IQ_PRETAX_REPORT_INC_NUM_EST" hidden="1">"c1713"</definedName>
    <definedName name="IQ_PRETAX_REPORT_INC_STDDEV_EST" hidden="1">"c1714"</definedName>
    <definedName name="IQ_PRICE_OVER_BVPS" hidden="1">"c1412"</definedName>
    <definedName name="IQ_PRICE_OVER_LTM_EPS" hidden="1">"c1413"</definedName>
    <definedName name="IQ_PRICE_TARGET" hidden="1">"c82"</definedName>
    <definedName name="IQ_PRICEDATE" hidden="1">"c1069"</definedName>
    <definedName name="IQ_PRICING_DATE" hidden="1">"c1613"</definedName>
    <definedName name="IQ_PRIMARY_INDUSTRY" hidden="1">"c1070"</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QUICK_RATIO" hidden="1">"c1086"</definedName>
    <definedName name="IQ_RATE_COMP_GROWTH_DOMESTIC" hidden="1">"c1087"</definedName>
    <definedName name="IQ_RATE_COMP_GROWTH_FOREIGN" hidden="1">"c1088"</definedName>
    <definedName name="IQ_RAW_INV" hidden="1">"c1089"</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DEEM_PREF_STOCK" hidden="1">"c1417"</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VG_STORE_SIZE_GROSS" hidden="1">"c2066"</definedName>
    <definedName name="IQ_RETAIL_AVG_STORE_SIZE_NET" hidden="1">"c2067"</definedName>
    <definedName name="IQ_RETAIL_CLOSED_STORES" hidden="1">"c2063"</definedName>
    <definedName name="IQ_RETAIL_OPENED_STORES" hidden="1">"c2062"</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Q_FOOTAGE" hidden="1">"c2064"</definedName>
    <definedName name="IQ_RETAIL_STORE_SELLING_AREA" hidden="1">"c2065"</definedName>
    <definedName name="IQ_RETAIL_TOTAL_STORES" hidden="1">"c2061"</definedName>
    <definedName name="IQ_RETAINED_EARN" hidden="1">"c1420"</definedName>
    <definedName name="IQ_RETURN_ASSETS" hidden="1">"c1113"</definedName>
    <definedName name="IQ_RETURN_ASSETS_BANK" hidden="1">"c1114"</definedName>
    <definedName name="IQ_RETURN_ASSETS_BROK" hidden="1">"c1115"</definedName>
    <definedName name="IQ_RETURN_ASSETS_FS" hidden="1">"c1116"</definedName>
    <definedName name="IQ_RETURN_CAPITAL" hidden="1">"c1117"</definedName>
    <definedName name="IQ_RETURN_EQUITY" hidden="1">"c1118"</definedName>
    <definedName name="IQ_RETURN_EQUITY_BANK" hidden="1">"c1119"</definedName>
    <definedName name="IQ_RETURN_EQUITY_BROK" hidden="1">"c1120"</definedName>
    <definedName name="IQ_RETURN_EQUITY_FS" hidden="1">"c1121"</definedName>
    <definedName name="IQ_RETURN_INVESTMENT" hidden="1">"c1421"</definedName>
    <definedName name="IQ_REV" hidden="1">"c1122"</definedName>
    <definedName name="IQ_REV_BEFORE_LL" hidden="1">"c1123"</definedName>
    <definedName name="IQ_REV_STDDEV_EST" hidden="1">"c1124"</definedName>
    <definedName name="IQ_REV_UTI" hidden="1">"c1125"</definedName>
    <definedName name="IQ_REVENUE" hidden="1">"c1422"</definedName>
    <definedName name="IQ_REVENUE_EST" hidden="1">"c1126"</definedName>
    <definedName name="IQ_REVENUE_HIGH_EST" hidden="1">"c1127"</definedName>
    <definedName name="IQ_REVENUE_LOW_EST" hidden="1">"c1128"</definedName>
    <definedName name="IQ_REVENUE_MEDIAN_EST" hidden="1">"c1662"</definedName>
    <definedName name="IQ_REVENUE_NUM_EST" hidden="1">"c1129"</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ME_STORE" hidden="1">"c1149"</definedName>
    <definedName name="IQ_SAVING_DEP" hidden="1">"c1150"</definedName>
    <definedName name="IQ_SECUR_RECEIV" hidden="1">"c1151"</definedName>
    <definedName name="IQ_SECURITY_BORROW" hidden="1">"c1152"</definedName>
    <definedName name="IQ_SECURITY_OWN" hidden="1">"c1153"</definedName>
    <definedName name="IQ_SECURITY_RESELL" hidden="1">"c1154"</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"c1347"</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CF" hidden="1">"c1203"</definedName>
    <definedName name="IQ_STRIKE_PRICE_ISSUED" hidden="1">"c1645"</definedName>
    <definedName name="IQ_STRIKE_PRICE_OS" hidden="1">"c1646"</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STDDEV" hidden="1">"c1654"</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BITDA_FWD" hidden="1">"c1224"</definedName>
    <definedName name="IQ_TEV_EMPLOYEE_AVG" hidden="1">"c1225"</definedName>
    <definedName name="IQ_TEV_TOTAL_REV" hidden="1">"c1226"</definedName>
    <definedName name="IQ_TEV_TOTAL_REV_AVG" hidden="1">"c1227"</definedName>
    <definedName name="IQ_TEV_TOTAL_REV_FWD" hidden="1">"c1228"</definedName>
    <definedName name="IQ_TIER_ONE_RATIO" hidden="1">"c1229"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QUITY" hidden="1">"c1250"</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POSITS" hidden="1">"c1265"</definedName>
    <definedName name="IQ_TOTAL_DIV_PAID_CF" hidden="1">"c1266"</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"c1435"</definedName>
    <definedName name="IQ_TOTAL_LIAB_TOTAL_ASSETS" hidden="1">"c1283"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EXP" hidden="1">"c1291"</definedName>
    <definedName name="IQ_TOTAL_PENSION_OBLIGATION" hidden="1">"c1292"</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S" hidden="1">"c2119"</definedName>
    <definedName name="IQ_TOTAL_UNUSUAL" hidden="1">"c1508"</definedName>
    <definedName name="IQ_TRADE_AR" hidden="1">"c1345"</definedName>
    <definedName name="IQ_TRADE_PRINCIPAL" hidden="1">"c1309"</definedName>
    <definedName name="IQ_TRADING_ASSETS" hidden="1">"c1310"</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USUAL_EXP" hidden="1">"c1456"</definedName>
    <definedName name="IQ_US_GAAP" hidden="1">"c1331"</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EIGHTED_AVG_PRICE" hidden="1">"c1334"</definedName>
    <definedName name="IQ_WIP_INV" hidden="1">"c1335"</definedName>
    <definedName name="IQ_WORKMEN_WRITTEN" hidden="1">"c1336"</definedName>
    <definedName name="IQ_XDIV_DATE" hidden="1">"c2104"</definedName>
    <definedName name="IQ_YEARHIGH" hidden="1">"c1337"</definedName>
    <definedName name="IQ_YEARLOW" hidden="1">"c1338"</definedName>
    <definedName name="IQ_YTD" hidden="1">3000</definedName>
    <definedName name="IQ_Z_SCORE" hidden="1">"c1339"</definedName>
    <definedName name="iQShowHideColumns" hidden="1">"iQShowAll"</definedName>
    <definedName name="jgjhg" hidden="1">#REF!</definedName>
    <definedName name="jjj">#REF!</definedName>
    <definedName name="jjjj">#REF!</definedName>
    <definedName name="jjjjj">#REF!</definedName>
    <definedName name="Kentron">'[3]5222 '!#REF!</definedName>
    <definedName name="kio">[13]CNOBARI!$E$2:$E$72</definedName>
    <definedName name="LIBOR">[7]Assump!$E$9:$Y$10</definedName>
    <definedName name="Libor_Rate_12">#REF!</definedName>
    <definedName name="Libor_Rate_3">#REF!</definedName>
    <definedName name="Libor_Rate_6">#REF!</definedName>
    <definedName name="limcount" hidden="1">1</definedName>
    <definedName name="lkd_kodebi">[14]lkd!$B$5:$B$518</definedName>
    <definedName name="M_DONE">[10]CNOBARI!$B$2:$B$177</definedName>
    <definedName name="MainTitle">[7]TITLE!$B$11</definedName>
    <definedName name="MIF">#REF!</definedName>
    <definedName name="MIN_SALARY">#REF!</definedName>
    <definedName name="mnm">#REF!</definedName>
    <definedName name="ModelCurrentBudgetYear">[7]Assump!$I$48</definedName>
    <definedName name="ModelEndYear">[7]Assump!$I$49</definedName>
    <definedName name="ModelFirstForecastYear">[7]Assump!$I$47</definedName>
    <definedName name="ModelLastHistoricYear">[7]Assump!$I$46</definedName>
    <definedName name="ModelStartYear">[7]Assump!$I$45</definedName>
    <definedName name="moge">#REF!</definedName>
    <definedName name="MS_DONE">[10]CNOBARI!$C$2:$C$148</definedName>
    <definedName name="muxlebi">[15]Sheet2!$A$3:$A$29</definedName>
    <definedName name="Name">#REF!</definedName>
    <definedName name="NegativeCashRate">[7]Assump!$I$64</definedName>
    <definedName name="Nojemberian">'[3]5222 '!#REF!</definedName>
    <definedName name="NorNork">'[3]5222 '!#REF!</definedName>
    <definedName name="NvsSheetType">"M"</definedName>
    <definedName name="NvsTransLed">"VN"</definedName>
    <definedName name="NvsTreeASD">"V2000-08-31"</definedName>
    <definedName name="NvsValTbl.ACCOUNT">"GL_ACCOUNT_TBL"</definedName>
    <definedName name="NvsValTbl.AFFILIATE">"AFFILIATE_VW"</definedName>
    <definedName name="NvsValTbl.BUSINESS_UNIT">"BUS_UNIT_TBL_GL"</definedName>
    <definedName name="NvsValTbl.CURRENCY_CD">"CURRENCY_CD_TBL"</definedName>
    <definedName name="NvsValTbl.DEPTID">"DEPARTMENT_TBL"</definedName>
    <definedName name="NvsValTbl.PROFIT_CENTER">"PROFIT_CNTR_TBL"</definedName>
    <definedName name="NvsValTbl.SCENARIO">"BD_SCENARIO_TBL"</definedName>
    <definedName name="NvsValTbl.SUB_ACCOUNT">"SUB_ACCOUNT_TBL"</definedName>
    <definedName name="ot_persdata">#REF!</definedName>
    <definedName name="ot_realdate">#REF!</definedName>
    <definedName name="p">#REF!</definedName>
    <definedName name="P_DONE">[10]CNOBARI!$A$2:$A$45</definedName>
    <definedName name="PER">[10]CNOBARI!$H$2:$H$19</definedName>
    <definedName name="Pg1_NChrg_Totals">#REF!</definedName>
    <definedName name="PositiveCashRate">[7]Assump!$I$63</definedName>
    <definedName name="pppp">#REF!</definedName>
    <definedName name="pr_no">#REF!</definedName>
    <definedName name="price">#REF!</definedName>
    <definedName name="_xlnm.Print_Titles">'[16]saliandago-07'!#REF!</definedName>
    <definedName name="Prior">#REF!</definedName>
    <definedName name="prod">#REF!</definedName>
    <definedName name="qwer1">#REF!</definedName>
    <definedName name="qwer123">#REF!</definedName>
    <definedName name="RBSHEADER">#REF!</definedName>
    <definedName name="rc_ccycode">#REF!</definedName>
    <definedName name="rc_clsdate">#REF!</definedName>
    <definedName name="rc_contr">#REF!</definedName>
    <definedName name="rc_issdate">#REF!</definedName>
    <definedName name="rc_nominal">#REF!</definedName>
    <definedName name="rc_num_at">#REF!</definedName>
    <definedName name="rc_num_to">#REF!</definedName>
    <definedName name="rc_paydate">#REF!</definedName>
    <definedName name="rc_price">#REF!</definedName>
    <definedName name="rc_quantity">#REF!</definedName>
    <definedName name="rc_regdate">#REF!</definedName>
    <definedName name="rc_seria">#REF!</definedName>
    <definedName name="rc_smdesc">#REF!</definedName>
    <definedName name="rc_summa">#REF!</definedName>
    <definedName name="rc_trcode">#REF!</definedName>
    <definedName name="rc_trddate">#REF!</definedName>
    <definedName name="rc_vendor">#REF!</definedName>
    <definedName name="RECATBSHEAD">#REF!</definedName>
    <definedName name="RECATEGORISDBS">#REF!</definedName>
    <definedName name="RECATP_L">#REF!</definedName>
    <definedName name="RECATP_LHEADER">#REF!</definedName>
    <definedName name="_xlnm.Recorder">#REF!</definedName>
    <definedName name="Report_Date">#REF!</definedName>
    <definedName name="Report1.Header">#REF!</definedName>
    <definedName name="Report1.Range">#REF!</definedName>
    <definedName name="reportdetail">#REF!</definedName>
    <definedName name="reportdetail1">#REF!</definedName>
    <definedName name="RESERVES">#REF!</definedName>
    <definedName name="rfghjklsdfghjk">#REF!</definedName>
    <definedName name="rts_report">#REF!</definedName>
    <definedName name="RUSBSHEADER">#REF!</definedName>
    <definedName name="RUSP_LHEADER">#REF!</definedName>
    <definedName name="RUSSIANBS">#REF!</definedName>
    <definedName name="RUSSIANP_L">#REF!</definedName>
    <definedName name="SAPBEXrevision" hidden="1">9</definedName>
    <definedName name="SAPBEXsysID" hidden="1">"PBW"</definedName>
    <definedName name="SAPBEXwbID" hidden="1">"ACVGBNYFIBIR3KY73DRM84QRY"</definedName>
    <definedName name="sdse">#REF!</definedName>
    <definedName name="sdsss" hidden="1">#REF!</definedName>
    <definedName name="sel">#REF!</definedName>
    <definedName name="sencount" hidden="1">1</definedName>
    <definedName name="Shapka">#REF!</definedName>
    <definedName name="Shapka1">#REF!</definedName>
    <definedName name="SHARECAPITAL">#REF!</definedName>
    <definedName name="sinaarsi">#REF!</definedName>
    <definedName name="sinaarsi3">#REF!</definedName>
    <definedName name="sinaarsi4">#REF!</definedName>
    <definedName name="solver_adj" hidden="1">#REF!</definedName>
    <definedName name="solver_opt" hidden="1">#REF!</definedName>
    <definedName name="solver_rel3" hidden="1">2</definedName>
    <definedName name="Space">"          "</definedName>
    <definedName name="Spaces">"      "</definedName>
    <definedName name="sssss">#REF!</definedName>
    <definedName name="sta" localSheetId="2">[0]!Combined.-1.12</definedName>
    <definedName name="sta" localSheetId="3">[0]!Combined.-1.12</definedName>
    <definedName name="sta" localSheetId="4">[0]!Combined.-1.12</definedName>
    <definedName name="sta">[0]!Combined.-1.12</definedName>
    <definedName name="Stat" localSheetId="2">[0]!Combined.01.10</definedName>
    <definedName name="Stat" localSheetId="3">[0]!Combined.01.10</definedName>
    <definedName name="Stat" localSheetId="4">[0]!Combined.01.10</definedName>
    <definedName name="Stat">[0]!Combined.01.10</definedName>
    <definedName name="StraightLine">1</definedName>
    <definedName name="SubTitle">[7]TITLE!$B$13</definedName>
    <definedName name="Swvu.inputs._.raw._.data." hidden="1">[4]Input!#REF!</definedName>
    <definedName name="Swvu.summary1." hidden="1">[5]Comps!$A$1:$AA$49</definedName>
    <definedName name="Swvu.summary2." hidden="1">[5]Comps!$A$147:$AA$192</definedName>
    <definedName name="Swvu.summary3." hidden="1">[5]Comps!$A$103:$AA$146</definedName>
    <definedName name="T10_3">#REF!</definedName>
    <definedName name="T10_4">#REF!</definedName>
    <definedName name="T10_5">#REF!</definedName>
    <definedName name="T11_1">#REF!</definedName>
    <definedName name="T11_2">#REF!</definedName>
    <definedName name="T12_1">#REF!</definedName>
    <definedName name="T12_2">#REF!</definedName>
    <definedName name="T12_3">#REF!</definedName>
    <definedName name="T12_4">#REF!</definedName>
    <definedName name="T12_5">#REF!</definedName>
    <definedName name="T13_1">#REF!</definedName>
    <definedName name="T13_2">#REF!</definedName>
    <definedName name="T13_3">#REF!</definedName>
    <definedName name="T13_4">#REF!</definedName>
    <definedName name="T14_1">#REF!</definedName>
    <definedName name="T14_2">#REF!</definedName>
    <definedName name="T14_3">#REF!</definedName>
    <definedName name="T15_1">#REF!</definedName>
    <definedName name="T15_2">#REF!</definedName>
    <definedName name="T15_3">#REF!</definedName>
    <definedName name="T15_4">#REF!</definedName>
    <definedName name="t1b00">#REF!</definedName>
    <definedName name="t1b01">#REF!</definedName>
    <definedName name="t1d00">#REF!</definedName>
    <definedName name="t1d01">#REF!</definedName>
    <definedName name="t1f00">#REF!</definedName>
    <definedName name="t1f01">#REF!</definedName>
    <definedName name="t1g00">#REF!</definedName>
    <definedName name="t1g01">#REF!</definedName>
    <definedName name="t1i00">#REF!</definedName>
    <definedName name="t1i01">#REF!</definedName>
    <definedName name="t1k00">#REF!</definedName>
    <definedName name="t1k01">#REF!</definedName>
    <definedName name="T2_1">#REF!</definedName>
    <definedName name="T2_2">#REF!</definedName>
    <definedName name="T2_3">#REF!</definedName>
    <definedName name="T2_4">#REF!</definedName>
    <definedName name="T2_5">#REF!</definedName>
    <definedName name="T2_6">#REF!</definedName>
    <definedName name="t2d00">#REF!</definedName>
    <definedName name="t2d01">#REF!</definedName>
    <definedName name="t2f00">#REF!</definedName>
    <definedName name="t2f01">#REF!</definedName>
    <definedName name="t2g00">#REF!</definedName>
    <definedName name="t2g01">#REF!</definedName>
    <definedName name="t2h00">#REF!</definedName>
    <definedName name="t2h01">#REF!</definedName>
    <definedName name="t2i00">#REF!</definedName>
    <definedName name="t2i01">#REF!</definedName>
    <definedName name="t2k00">#REF!</definedName>
    <definedName name="t2k01">#REF!</definedName>
    <definedName name="T3_1">#REF!</definedName>
    <definedName name="t3h00">#REF!</definedName>
    <definedName name="t3h01">#REF!</definedName>
    <definedName name="T4_1">#REF!</definedName>
    <definedName name="T4_2">#REF!</definedName>
    <definedName name="T4_3">#REF!</definedName>
    <definedName name="t4b00">#REF!</definedName>
    <definedName name="t4b01">#REF!</definedName>
    <definedName name="t4d00">#REF!</definedName>
    <definedName name="t4d01">#REF!</definedName>
    <definedName name="t4f00">#REF!</definedName>
    <definedName name="t4f01">#REF!</definedName>
    <definedName name="t4g00">#REF!</definedName>
    <definedName name="t4g01">#REF!</definedName>
    <definedName name="t4h00">#REF!</definedName>
    <definedName name="t4h01">#REF!</definedName>
    <definedName name="t4i00">#REF!</definedName>
    <definedName name="t4i01">#REF!</definedName>
    <definedName name="t4k00">#REF!</definedName>
    <definedName name="t4k01">#REF!</definedName>
    <definedName name="T5_1">#REF!</definedName>
    <definedName name="T5_2">#REF!</definedName>
    <definedName name="t5b00">#REF!</definedName>
    <definedName name="t5b01">#REF!</definedName>
    <definedName name="t5d00">#REF!</definedName>
    <definedName name="t5d01">#REF!</definedName>
    <definedName name="t5f00">#REF!</definedName>
    <definedName name="t5f01">#REF!</definedName>
    <definedName name="t5g00">#REF!</definedName>
    <definedName name="t5g01">#REF!</definedName>
    <definedName name="t5h00">#REF!</definedName>
    <definedName name="t5h01">#REF!</definedName>
    <definedName name="t5i00">#REF!</definedName>
    <definedName name="t5i01">#REF!</definedName>
    <definedName name="t5k00">#REF!</definedName>
    <definedName name="t5k01">#REF!</definedName>
    <definedName name="T6_1">#REF!</definedName>
    <definedName name="T6_2">#REF!</definedName>
    <definedName name="T6_3">#REF!</definedName>
    <definedName name="T6_4">#REF!</definedName>
    <definedName name="T7_1">#REF!</definedName>
    <definedName name="T7_2">#REF!</definedName>
    <definedName name="T7_3">#REF!</definedName>
    <definedName name="T8_1">#REF!</definedName>
    <definedName name="T8_2">#REF!</definedName>
    <definedName name="T9_1">#REF!</definedName>
    <definedName name="T9_2">#REF!</definedName>
    <definedName name="T9_3">#REF!</definedName>
    <definedName name="tahoma">#REF!</definedName>
    <definedName name="Tatev">'[3]5222 '!#REF!</definedName>
    <definedName name="taxrate">#REF!</definedName>
    <definedName name="temo">#REF!</definedName>
    <definedName name="TextRefCopy10">#REF!</definedName>
    <definedName name="TextRefCopy109">#REF!</definedName>
    <definedName name="TextRefCopy11">#REF!</definedName>
    <definedName name="TextRefCopy110">#REF!</definedName>
    <definedName name="TextRefCopy111">#REF!</definedName>
    <definedName name="TextRefCopy112">#REF!</definedName>
    <definedName name="TextRefCopy113">#REF!</definedName>
    <definedName name="TextRefCopy114">#REF!</definedName>
    <definedName name="TextRefCopy115">#REF!</definedName>
    <definedName name="TextRefCopy116">#REF!</definedName>
    <definedName name="TextRefCopy117">#REF!</definedName>
    <definedName name="TextRefCopy118">#REF!</definedName>
    <definedName name="TextRefCopy12">#REF!</definedName>
    <definedName name="TextRefCopy13">#REF!</definedName>
    <definedName name="TextRefCopy14">#REF!</definedName>
    <definedName name="TextRefCopy147">#REF!</definedName>
    <definedName name="TextRefCopy15">#REF!</definedName>
    <definedName name="TextRefCopy16">#REF!</definedName>
    <definedName name="TextRefCopy17">#REF!</definedName>
    <definedName name="TextRefCopy18">#REF!</definedName>
    <definedName name="TextRefCopy3">#REF!</definedName>
    <definedName name="TextRefCopy4">#REF!</definedName>
    <definedName name="TextRefCopy6">#REF!</definedName>
    <definedName name="TextRefCopy7">#REF!</definedName>
    <definedName name="TextRefCopy8">#REF!</definedName>
    <definedName name="TextRefCopy9">#REF!</definedName>
    <definedName name="TextRefCopyRangeCount" hidden="1">1</definedName>
    <definedName name="Thousand">[7]Assump!$I$51</definedName>
    <definedName name="total1_01">#REF!</definedName>
    <definedName name="total2_01">#REF!</definedName>
    <definedName name="total3_01">#REF!</definedName>
    <definedName name="total4_00">#REF!</definedName>
    <definedName name="total4_01">#REF!</definedName>
    <definedName name="total5_00">#REF!</definedName>
    <definedName name="total5_01">#REF!</definedName>
    <definedName name="TrSec_2001">#REF!</definedName>
    <definedName name="trtryy">#REF!</definedName>
    <definedName name="unhide">#REF!</definedName>
    <definedName name="USD_RUR">#REF!</definedName>
    <definedName name="usdrate02">#REF!</definedName>
    <definedName name="uuuu">#REF!</definedName>
    <definedName name="uuuuu">#REF!</definedName>
    <definedName name="uuuyu">#REF!</definedName>
    <definedName name="VAL">[10]CNOBARI!$D$2:$D$6</definedName>
    <definedName name="VersionTitle">[7]TITLE!$O$21</definedName>
    <definedName name="VLT">[17]CNOBARI!$D$2:$D$9</definedName>
    <definedName name="VT">[1]CNOBARI!$D$2:$D$6</definedName>
    <definedName name="vvsd">#REF!</definedName>
    <definedName name="vvvv">#REF!</definedName>
    <definedName name="W">#REF!</definedName>
    <definedName name="WC">#REF!</definedName>
    <definedName name="wer">#REF!</definedName>
    <definedName name="WIDTH">#REF!</definedName>
    <definedName name="wrn.Aging._.and._.Trend._.Analysis." localSheetId="4" hidden="1">{#N/A,#N/A,FALSE,"Aging Summary";#N/A,#N/A,FALSE,"Ratio Analysis";#N/A,#N/A,FALSE,"Test 120 Day Accts";#N/A,#N/A,FALSE,"Tickmarks"}</definedName>
    <definedName name="wrn.Aging._.and._.Trend._.Analysis." hidden="1">{#N/A,#N/A,FALSE,"Aging Summary";#N/A,#N/A,FALSE,"Ratio Analysis";#N/A,#N/A,FALSE,"Test 120 Day Accts";#N/A,#N/A,FALSE,"Tickmarks"}</definedName>
    <definedName name="XR">[7]MajProjInv!$E$12:$Z$13</definedName>
    <definedName name="Август">#REF!</definedName>
    <definedName name="АвтобанкСрПок">#REF!</definedName>
    <definedName name="АвтобанкСрПрод">#REF!</definedName>
    <definedName name="АгропромСрПок">#REF!</definedName>
    <definedName name="АгропромСрПрод">#REF!</definedName>
    <definedName name="АльфабаСрПок">#REF!</definedName>
    <definedName name="АльфабаСрПрод">#REF!</definedName>
    <definedName name="АэрофлотОтн">#REF!</definedName>
    <definedName name="АэрофлотСрПок">#REF!</definedName>
    <definedName name="АэрофлотСрПрод">#REF!</definedName>
    <definedName name="БАЛАНС">#REF!</definedName>
    <definedName name="БанкРазСрПок">#REF!</definedName>
    <definedName name="БанкРазСрПрод">#REF!</definedName>
    <definedName name="БашкирэнОтн">#REF!</definedName>
    <definedName name="БашкирэнСрПок">#REF!</definedName>
    <definedName name="БашкирэнСрПрод">#REF!</definedName>
    <definedName name="в1441">#REF!</definedName>
    <definedName name="ВарьеганКолПок">#REF!</definedName>
    <definedName name="ВарьеганКолПрод">#REF!</definedName>
    <definedName name="ВарьеганОтн">#REF!</definedName>
    <definedName name="ВарьеганСрПок">#REF!</definedName>
    <definedName name="ВарьеганСрПрод">#REF!</definedName>
    <definedName name="вваыв" hidden="1">#REF!</definedName>
    <definedName name="влож05">#REF!</definedName>
    <definedName name="влож07">#REF!</definedName>
    <definedName name="влож18">#REF!</definedName>
    <definedName name="влож28">#REF!</definedName>
    <definedName name="влож3">#REF!</definedName>
    <definedName name="влож4">#REF!</definedName>
    <definedName name="влож5">#REF!</definedName>
    <definedName name="влож6">#REF!</definedName>
    <definedName name="влож7">#REF!</definedName>
    <definedName name="вложian">#REF!</definedName>
    <definedName name="вложе05">#REF!</definedName>
    <definedName name="ВозрождеСрПок">#REF!</definedName>
    <definedName name="ВозрождеСрПрод">#REF!</definedName>
    <definedName name="ВолготанКолПок">#REF!</definedName>
    <definedName name="ВолготанКолПрод">#REF!</definedName>
    <definedName name="ВолготанОтн">#REF!</definedName>
    <definedName name="ВолготанСрПок">#REF!</definedName>
    <definedName name="ВолготанСрПрод">#REF!</definedName>
    <definedName name="все">#REF!</definedName>
    <definedName name="Всего">#REF!</definedName>
    <definedName name="ГАЗКолПок">#REF!</definedName>
    <definedName name="ГАЗКолПрод">#REF!</definedName>
    <definedName name="ГАЗОтн">#REF!</definedName>
    <definedName name="ГазпромКолПок">#REF!</definedName>
    <definedName name="ГазпромКолПрод">#REF!</definedName>
    <definedName name="ГазпромОтн">#REF!</definedName>
    <definedName name="ГазпромСрПок">#REF!</definedName>
    <definedName name="ГазпромСрПрод">#REF!</definedName>
    <definedName name="ГАЗСрПок">#REF!</definedName>
    <definedName name="ГАЗСрПрод">#REF!</definedName>
    <definedName name="ГорьковсСрПок">#REF!</definedName>
    <definedName name="ГорьковсСрПрод">#REF!</definedName>
    <definedName name="ГУМКолПок">#REF!</definedName>
    <definedName name="ГУМКолПрод">#REF!</definedName>
    <definedName name="ГУМОтн">#REF!</definedName>
    <definedName name="ГУМСрПок">#REF!</definedName>
    <definedName name="ГУМСрПрод">#REF!</definedName>
    <definedName name="ДальнждСрПок">#REF!</definedName>
    <definedName name="ДальнждСрПрод">#REF!</definedName>
    <definedName name="Дата">#REF!</definedName>
    <definedName name="дох05">#REF!</definedName>
    <definedName name="дох07">#REF!</definedName>
    <definedName name="дох18">#REF!</definedName>
    <definedName name="дох28">#REF!</definedName>
    <definedName name="дох3">#REF!</definedName>
    <definedName name="дох4">#REF!</definedName>
    <definedName name="дох5">#REF!</definedName>
    <definedName name="дох6">#REF!</definedName>
    <definedName name="дох7">#REF!</definedName>
    <definedName name="дохian">#REF!</definedName>
    <definedName name="Драгоценные_металлы">#REF!</definedName>
    <definedName name="еждугорКолПок">#REF!</definedName>
    <definedName name="еждугорКолПрод">#REF!</definedName>
    <definedName name="еждугорОтн">#REF!</definedName>
    <definedName name="еждугорСрПок">#REF!</definedName>
    <definedName name="еждугорСрПрод">#REF!</definedName>
    <definedName name="ЗабайкалСрПок">#REF!</definedName>
    <definedName name="ЗабайкалСрПрод">#REF!</definedName>
    <definedName name="заголовок_для_печати">#REF!</definedName>
    <definedName name="ЗападноСрПок">#REF!</definedName>
    <definedName name="ЗападноСрПрод">#REF!</definedName>
    <definedName name="Зарплата">#REF!</definedName>
    <definedName name="ИнкомбанСрПрод">#REF!</definedName>
    <definedName name="ИнтерТЭКСрПок">#REF!</definedName>
    <definedName name="ИнтерТЭКСрПрод">#REF!</definedName>
    <definedName name="ИркутскэКолПок">#REF!</definedName>
    <definedName name="ИркутскэКолПрод">#REF!</definedName>
    <definedName name="ИркутскэОтн">#REF!</definedName>
    <definedName name="ИркутскэСрПок">#REF!</definedName>
    <definedName name="ИркутскэСрПрод">#REF!</definedName>
    <definedName name="КазначСрПок">#REF!</definedName>
    <definedName name="КазначСрПрод">#REF!</definedName>
    <definedName name="КамАЗКолПок">#REF!</definedName>
    <definedName name="КамАЗКолПрод">#REF!</definedName>
    <definedName name="КамАЗОтн">#REF!</definedName>
    <definedName name="КамАЗСрПок">#REF!</definedName>
    <definedName name="КамАЗСрПрод">#REF!</definedName>
    <definedName name="Квартал2">#REF!</definedName>
    <definedName name="Квартал3">#REF!</definedName>
    <definedName name="Квартал4">#REF!</definedName>
    <definedName name="КемеровсСрПок">#REF!</definedName>
    <definedName name="КемеровсСрПрод">#REF!</definedName>
    <definedName name="КоминефтКолПок">#REF!</definedName>
    <definedName name="КоминефтКолПрод">#REF!</definedName>
    <definedName name="КоминефтОтн">#REF!</definedName>
    <definedName name="КоминефтСрПок">#REF!</definedName>
    <definedName name="КоминефтСрПрод">#REF!</definedName>
    <definedName name="КондопогКолПок">#REF!</definedName>
    <definedName name="КондопогКолПрод">#REF!</definedName>
    <definedName name="КондопогОтн">#REF!</definedName>
    <definedName name="КондопогСрПок">#REF!</definedName>
    <definedName name="КондопогСрПрод">#REF!</definedName>
    <definedName name="КондпетрКолПок">#REF!</definedName>
    <definedName name="КондпетрКолПрод">#REF!</definedName>
    <definedName name="КондпетрОтн">#REF!</definedName>
    <definedName name="КондпетрСрПок">#REF!</definedName>
    <definedName name="КондпетрСрПрод">#REF!</definedName>
    <definedName name="КП">#REF!</definedName>
    <definedName name="КП_по_решениям">#REF!</definedName>
    <definedName name="КрасноярСрПок">#REF!</definedName>
    <definedName name="КрасноярСрПрод">#REF!</definedName>
    <definedName name="КрасноярэнКолПок">#REF!</definedName>
    <definedName name="КрасноярэнКолПрод">#REF!</definedName>
    <definedName name="КрасноярэнОтн">#REF!</definedName>
    <definedName name="КрасноярэнСрПок">#REF!</definedName>
    <definedName name="КрасноярэнСрПрод">#REF!</definedName>
    <definedName name="КрасныйКолПок">#REF!</definedName>
    <definedName name="КрасныйКолПрод">#REF!</definedName>
    <definedName name="КрасныйОтн">#REF!</definedName>
    <definedName name="КрасныйСрПок">#REF!</definedName>
    <definedName name="КрасныйСрПрод">#REF!</definedName>
    <definedName name="кред_Запрос">#REF!</definedName>
    <definedName name="кредиты_Запрос">#REF!</definedName>
    <definedName name="КуйбышевСрПок">#REF!</definedName>
    <definedName name="КуйбышевСрПрод">#REF!</definedName>
    <definedName name="КурскАЭССрПок">#REF!</definedName>
    <definedName name="КурскАЭССрПрод">#REF!</definedName>
    <definedName name="лддлд">#REF!</definedName>
    <definedName name="ЛенэКолПок">#REF!</definedName>
    <definedName name="ЛенэКолПрод">#REF!</definedName>
    <definedName name="ЛенэОтн">#REF!</definedName>
    <definedName name="ЛенэСрПок">#REF!</definedName>
    <definedName name="ЛенэСрПрод">#REF!</definedName>
    <definedName name="МагнитМКСрПок">#REF!</definedName>
    <definedName name="МагнитМКСрПрод">#REF!</definedName>
    <definedName name="Май">#REF!</definedName>
    <definedName name="Макрос1">#N/A</definedName>
    <definedName name="МегионнеСрПрод">#REF!</definedName>
    <definedName name="МежкомбаСрПок">#REF!</definedName>
    <definedName name="МежкомбаСрПрод">#REF!</definedName>
    <definedName name="МенатепСрПок">#REF!</definedName>
    <definedName name="МенатепСрПрод">#REF!</definedName>
    <definedName name="Минфин1СрПок">#REF!</definedName>
    <definedName name="Минфин1СрПрод">#REF!</definedName>
    <definedName name="Минфин2СрПок">#REF!</definedName>
    <definedName name="Минфин2СрПрод">#REF!</definedName>
    <definedName name="Минфин3СрПок">#REF!</definedName>
    <definedName name="Минфин3СрПрод">#REF!</definedName>
    <definedName name="Минфин4СрПок">#REF!</definedName>
    <definedName name="Минфин4СрПрод">#REF!</definedName>
    <definedName name="Минфин5СрПок">#REF!</definedName>
    <definedName name="Минфин5СрПрод">#REF!</definedName>
    <definedName name="Минфин6СрПок">#REF!</definedName>
    <definedName name="Минфин6СрПрод">#REF!</definedName>
    <definedName name="Минфин7СрПок">#REF!</definedName>
    <definedName name="Минфин7СрПрод">#REF!</definedName>
    <definedName name="Минфин8СрПок">#REF!</definedName>
    <definedName name="Минфин8СрПрод">#REF!</definedName>
    <definedName name="МосвканбанкСрПок">#REF!</definedName>
    <definedName name="МосвканбанкСрПрод">#REF!</definedName>
    <definedName name="МоскнацбСрПок">#REF!</definedName>
    <definedName name="МоскнацбСрПрод">#REF!</definedName>
    <definedName name="МосковскКолПок">#REF!</definedName>
    <definedName name="МосковскКолПрод">#REF!</definedName>
    <definedName name="МосковскОтн">#REF!</definedName>
    <definedName name="МосковскСрПок">#REF!</definedName>
    <definedName name="МосковскСрПрод">#REF!</definedName>
    <definedName name="МосэКолПок">#REF!</definedName>
    <definedName name="МосэКолПрод">#REF!</definedName>
    <definedName name="МосэОтн">#REF!</definedName>
    <definedName name="МосэСрПок">#REF!</definedName>
    <definedName name="МосэСрПрод">#REF!</definedName>
    <definedName name="Неработающие_кредиты">#REF!</definedName>
    <definedName name="НефтехимСрПок">#REF!</definedName>
    <definedName name="НефтехимСрПрод">#REF!</definedName>
    <definedName name="НижневарКолПок">#REF!</definedName>
    <definedName name="НижневарКолПрод">#REF!</definedName>
    <definedName name="НижневарОтн">#REF!</definedName>
    <definedName name="НижневарСрПок">#REF!</definedName>
    <definedName name="НижневарСрПрод">#REF!</definedName>
    <definedName name="НижнетагКолПок">#REF!</definedName>
    <definedName name="НижнетагКолПрод">#REF!</definedName>
    <definedName name="НижнетагОтн">#REF!</definedName>
    <definedName name="НижнетагСрПок">#REF!</definedName>
    <definedName name="НижнетагСрПрод">#REF!</definedName>
    <definedName name="НижтагМКСрПок">#REF!</definedName>
    <definedName name="НижтагМКСрПрод">#REF!</definedName>
    <definedName name="нкд05">#REF!</definedName>
    <definedName name="нкд07">#REF!</definedName>
    <definedName name="нкд18">#REF!</definedName>
    <definedName name="нкд28">#REF!</definedName>
    <definedName name="нкд3">#REF!</definedName>
    <definedName name="нкд4">#REF!</definedName>
    <definedName name="нкд5">#REF!</definedName>
    <definedName name="нкд6">#REF!</definedName>
    <definedName name="нкд7">#REF!</definedName>
    <definedName name="нкдian">#REF!</definedName>
    <definedName name="НоволипеКолПок">#REF!</definedName>
    <definedName name="НоволипеКолПрод">#REF!</definedName>
    <definedName name="НоволипеОтн">#REF!</definedName>
    <definedName name="НоволипеСрПок">#REF!</definedName>
    <definedName name="НоволипеСрПрод">#REF!</definedName>
    <definedName name="НовосибиКолПок">#REF!</definedName>
    <definedName name="НовосибиКолПрод">#REF!</definedName>
    <definedName name="НовосибиОтн">#REF!</definedName>
    <definedName name="НовосибиСрПок">#REF!</definedName>
    <definedName name="НовосибиСрПрод">#REF!</definedName>
    <definedName name="НорильскКолПок">#REF!</definedName>
    <definedName name="НорильскКолПрод">#REF!</definedName>
    <definedName name="НорильскОтн">#REF!</definedName>
    <definedName name="НорильскСрПок">#REF!</definedName>
    <definedName name="НорильскСрПрод">#REF!</definedName>
    <definedName name="НоябрьскКолПок">#REF!</definedName>
    <definedName name="НоябрьскКолПрод">#REF!</definedName>
    <definedName name="НоябрьскОтн">#REF!</definedName>
    <definedName name="НоябрьскСрПок">#REF!</definedName>
    <definedName name="НоябрьскСрПрод">#REF!</definedName>
    <definedName name="ОД_БЕЗ_СПИС">#REF!</definedName>
    <definedName name="Октябрь">#REF!</definedName>
    <definedName name="ОктябрьсСрПок">#REF!</definedName>
    <definedName name="ОктябрьсСрПрод">#REF!</definedName>
    <definedName name="ОнэксимбСрПок">#REF!</definedName>
    <definedName name="ОнэксимбСрПрод">#REF!</definedName>
    <definedName name="ОренбургКолПок">#REF!</definedName>
    <definedName name="ОренбургКолПрод">#REF!</definedName>
    <definedName name="ОренбургОтн">#REF!</definedName>
    <definedName name="ОренбургСрПок">#REF!</definedName>
    <definedName name="ОренбургСрПрод">#REF!</definedName>
    <definedName name="ост07">#REF!</definedName>
    <definedName name="ост28">#REF!</definedName>
    <definedName name="ост3">#REF!</definedName>
    <definedName name="ост4">#REF!</definedName>
    <definedName name="ост5">#REF!</definedName>
    <definedName name="ост6">#REF!</definedName>
    <definedName name="ост7">#REF!</definedName>
    <definedName name="остian">#REF!</definedName>
    <definedName name="отс05">#REF!</definedName>
    <definedName name="ПермьнефКолПок">#REF!</definedName>
    <definedName name="ПермьнефКолПрод">#REF!</definedName>
    <definedName name="ПермьнефОтн">#REF!</definedName>
    <definedName name="ПермьнефСрПок">#REF!</definedName>
    <definedName name="ПермьнефСрПрод">#REF!</definedName>
    <definedName name="Подготовка_к_печати_и_сохранение0710">#N/A</definedName>
    <definedName name="Пок21">#REF!</definedName>
    <definedName name="Пок22">#REF!</definedName>
    <definedName name="Пок23">#REF!</definedName>
    <definedName name="Пок24">#REF!</definedName>
    <definedName name="Пок25">#REF!</definedName>
    <definedName name="Пок26">#REF!</definedName>
    <definedName name="Пок27">#REF!</definedName>
    <definedName name="Пок28">#REF!</definedName>
    <definedName name="Пок29">#REF!</definedName>
    <definedName name="Пок30">#REF!</definedName>
    <definedName name="Пок31">#REF!</definedName>
    <definedName name="Пок32">#REF!</definedName>
    <definedName name="Пок8">#REF!</definedName>
    <definedName name="Пок9">#REF!</definedName>
    <definedName name="Прод10">#REF!</definedName>
    <definedName name="Прод11">#REF!</definedName>
    <definedName name="Прод12">#REF!</definedName>
    <definedName name="Прод13">#REF!</definedName>
    <definedName name="Прод14">#REF!</definedName>
    <definedName name="Прод15">#REF!</definedName>
    <definedName name="Прод16">#REF!</definedName>
    <definedName name="Прод17">#REF!</definedName>
    <definedName name="Прод18">#REF!</definedName>
    <definedName name="Прод19">#REF!</definedName>
    <definedName name="Прод20">#REF!</definedName>
    <definedName name="Прод21">#REF!</definedName>
    <definedName name="Прод22">#REF!</definedName>
    <definedName name="Прод23">#REF!</definedName>
    <definedName name="Прод24">#REF!</definedName>
    <definedName name="Прод25">#REF!</definedName>
    <definedName name="Прод26">#REF!</definedName>
    <definedName name="Прод27">#REF!</definedName>
    <definedName name="Прод28">#REF!</definedName>
    <definedName name="Прод29">#REF!</definedName>
    <definedName name="Прод30">#REF!</definedName>
    <definedName name="Прод31">#REF!</definedName>
    <definedName name="Прод32">#REF!</definedName>
    <definedName name="Прод8">#REF!</definedName>
    <definedName name="Прод9">#REF!</definedName>
    <definedName name="Пролонгированные">#REF!</definedName>
    <definedName name="Пролонгированные_кредиты">#REF!</definedName>
    <definedName name="ПромстроСрПок">#REF!</definedName>
    <definedName name="ПромстроСрПрод">#REF!</definedName>
    <definedName name="ПурнефтеКолПок">#REF!</definedName>
    <definedName name="ПурнефтеКолПрод">#REF!</definedName>
    <definedName name="ПурнефтеОтн">#REF!</definedName>
    <definedName name="ПурнефтеСрПок">#REF!</definedName>
    <definedName name="ПурнефтеСрПрод">#REF!</definedName>
    <definedName name="РАОКолПок">#REF!</definedName>
    <definedName name="РАОКолПрод">#REF!</definedName>
    <definedName name="РАООтн">#REF!</definedName>
    <definedName name="РАОСрПок">#REF!</definedName>
    <definedName name="РАОСрПрод">#REF!</definedName>
    <definedName name="РоссийскСрПок">#REF!</definedName>
    <definedName name="РоссийскСрПрод">#REF!</definedName>
    <definedName name="РостелекКолПок">#REF!</definedName>
    <definedName name="РостелекКолПрод">#REF!</definedName>
    <definedName name="РостелекОтн">#REF!</definedName>
    <definedName name="РостелекСрПок">#REF!</definedName>
    <definedName name="РостелекСрПрод">#REF!</definedName>
    <definedName name="с1433">#REF!</definedName>
    <definedName name="с811">#REF!</definedName>
    <definedName name="СамаранеКолПок">#REF!</definedName>
    <definedName name="СамаранеКолПрод">#REF!</definedName>
    <definedName name="СамаранеОтн">#REF!</definedName>
    <definedName name="СамаранеСрПок">#REF!</definedName>
    <definedName name="СамаранеСрПрод">#REF!</definedName>
    <definedName name="СамарэнеКолПок">#REF!</definedName>
    <definedName name="СамарэнеКолПрод">#REF!</definedName>
    <definedName name="СамарэнеОтн">#REF!</definedName>
    <definedName name="СамарэнеСрПок">#REF!</definedName>
    <definedName name="СамарэнеСрПрод">#REF!</definedName>
    <definedName name="СбербанкКолПок">#REF!</definedName>
    <definedName name="СбербанкКолПрод">#REF!</definedName>
    <definedName name="СбербанкОтн">#REF!</definedName>
    <definedName name="СбербанкСрПок">#REF!</definedName>
    <definedName name="СбербанкСрПрод">#REF!</definedName>
    <definedName name="СберРФСрПок">#REF!</definedName>
    <definedName name="СберРФСрПрод">#REF!</definedName>
    <definedName name="СвердловКолПок">#REF!</definedName>
    <definedName name="СвердловКолПрод">#REF!</definedName>
    <definedName name="СвердловОтн">#REF!</definedName>
    <definedName name="СвердловСрПок">#REF!</definedName>
    <definedName name="СвердловСрПрод">#REF!</definedName>
    <definedName name="СВОД_для_экспорта">#REF!</definedName>
    <definedName name="Сводный_баланс_н_п_с">#N/A</definedName>
    <definedName name="СПбГТССрПок">#REF!</definedName>
    <definedName name="СПбГТССрПрод">#REF!</definedName>
    <definedName name="сред05">#REF!</definedName>
    <definedName name="средian">#REF!</definedName>
    <definedName name="СТРОИТЕЛЬСТВО">#REF!</definedName>
    <definedName name="СургутнеКолПок">#REF!</definedName>
    <definedName name="СургутнеКолПрод">#REF!</definedName>
    <definedName name="СургутнеОтн">#REF!</definedName>
    <definedName name="СургутнеСрПок">#REF!</definedName>
    <definedName name="СургутнеСрПрод">#REF!</definedName>
    <definedName name="Счет2">#REF!</definedName>
    <definedName name="ТатнефтьКолПок">#REF!</definedName>
    <definedName name="ТатнефтьКолПрод">#REF!</definedName>
    <definedName name="ТатнефтьОтн">#REF!</definedName>
    <definedName name="ТатнефтьСрПок">#REF!</definedName>
    <definedName name="ТатнефтьСрПрод">#REF!</definedName>
    <definedName name="ТверьуниСрПок">#REF!</definedName>
    <definedName name="ТверьуниСрПрод">#REF!</definedName>
    <definedName name="ТомскнефКолПок">#REF!</definedName>
    <definedName name="ТомскнефКолПрод">#REF!</definedName>
    <definedName name="ТомскнефОтн">#REF!</definedName>
    <definedName name="ТомскнефСрПок">#REF!</definedName>
    <definedName name="ТомскнефСрПрод">#REF!</definedName>
    <definedName name="ТюменьэнСрПок">#REF!</definedName>
    <definedName name="ТюменьэнСрПрод">#REF!</definedName>
    <definedName name="УдмуртнКолПок">#REF!</definedName>
    <definedName name="УдмуртнКолПрод">#REF!</definedName>
    <definedName name="УдмуртнОтн">#REF!</definedName>
    <definedName name="УдмуртнСрПок">#REF!</definedName>
    <definedName name="УдмуртнСрПрод">#REF!</definedName>
    <definedName name="Февраль">#REF!</definedName>
    <definedName name="Цена_переработки">#REF!</definedName>
    <definedName name="ЦУМКолПок">#REF!</definedName>
    <definedName name="ЦУМКолПрод">#REF!</definedName>
    <definedName name="ЦУМОтн">#REF!</definedName>
    <definedName name="ЦУМСрПок">#REF!</definedName>
    <definedName name="ЦУМСрПрод">#REF!</definedName>
    <definedName name="ЧерногорКолПок">#REF!</definedName>
    <definedName name="ЧерногорКолПрод">#REF!</definedName>
    <definedName name="ЧерногорОтн">#REF!</definedName>
    <definedName name="ЧерногорСрПок">#REF!</definedName>
    <definedName name="ЧерногорСрПрод">#REF!</definedName>
    <definedName name="ЫВВЫВЫВ" hidden="1">#REF!</definedName>
    <definedName name="ЭнергоатСрПок">#REF!</definedName>
    <definedName name="ЭнергоатСрПрод">#REF!</definedName>
    <definedName name="ЮганскнеКолПок">#REF!</definedName>
    <definedName name="ЮганскнеКолПрод">#REF!</definedName>
    <definedName name="ЮганскнеОтн">#REF!</definedName>
    <definedName name="ЮганскнеСрПок">#REF!</definedName>
    <definedName name="ЮганскнеСрПрод">#REF!</definedName>
    <definedName name="ЮгоВостоСрПок">#REF!</definedName>
    <definedName name="ЮгоВостоСрПрод">#REF!</definedName>
    <definedName name="ЯнварьАвгуст">#REF!</definedName>
    <definedName name="ЯнварьАпрель">#REF!</definedName>
    <definedName name="ЯнварьДекабрь">#REF!</definedName>
    <definedName name="ЯнварьИюль">#REF!</definedName>
    <definedName name="ЯнварьИюнь">#REF!</definedName>
    <definedName name="ЯнварьМай">#REF!</definedName>
    <definedName name="ЯнварьНоябрь">#REF!</definedName>
    <definedName name="ЯнварьОктябрь">#REF!</definedName>
    <definedName name="ЯнварьСентябрь">#REF!</definedName>
    <definedName name="ЯнварьФевраль">#REF!</definedName>
    <definedName name="დანიშნულება3">#REF!</definedName>
    <definedName name="კოდი">[18]modernizacia!$C$5:$C$57</definedName>
    <definedName name="სინაარსი2">#REF!</definedName>
    <definedName name="ხარჯის_ტიპი">[19]ld!$A$1375:$A$1421</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V51" i="1" l="1"/>
  <c r="V65" i="1"/>
  <c r="U36" i="1" l="1"/>
  <c r="U170" i="1" l="1"/>
  <c r="V170" i="1"/>
  <c r="U158" i="1"/>
  <c r="V158" i="1"/>
  <c r="U140" i="1"/>
  <c r="U144" i="1" s="1"/>
  <c r="V140" i="1"/>
  <c r="V144" i="1" l="1"/>
  <c r="V172" i="1" s="1"/>
  <c r="U172" i="1"/>
  <c r="V24" i="1" l="1"/>
  <c r="U24" i="1"/>
  <c r="T24" i="1"/>
  <c r="S24" i="1"/>
  <c r="R24" i="1"/>
  <c r="Q24" i="1"/>
  <c r="P24" i="1"/>
  <c r="O24" i="1"/>
  <c r="N24" i="1"/>
  <c r="M24" i="1"/>
  <c r="L24" i="1"/>
  <c r="J24" i="1"/>
  <c r="I24" i="1"/>
  <c r="H24" i="1"/>
  <c r="G24" i="1"/>
  <c r="F24" i="1"/>
  <c r="E24" i="1"/>
  <c r="D24" i="1"/>
  <c r="C24" i="1"/>
  <c r="K24" i="1"/>
  <c r="V69" i="1"/>
  <c r="U69" i="1"/>
  <c r="T69" i="1"/>
  <c r="S69" i="1"/>
  <c r="R69" i="1"/>
  <c r="Q69" i="1"/>
  <c r="P69" i="1"/>
  <c r="O69" i="1"/>
  <c r="N69" i="1"/>
  <c r="M69" i="1"/>
  <c r="L69" i="1"/>
  <c r="K69" i="1"/>
  <c r="J69" i="1"/>
  <c r="I69" i="1"/>
  <c r="H69" i="1"/>
  <c r="G69" i="1"/>
  <c r="F69" i="1"/>
  <c r="E69" i="1"/>
  <c r="D69" i="1"/>
  <c r="C69" i="1"/>
  <c r="T19" i="1" l="1"/>
  <c r="V127" i="1" l="1"/>
  <c r="U127" i="1"/>
  <c r="V118" i="1"/>
  <c r="U118" i="1"/>
  <c r="V112" i="1"/>
  <c r="U112" i="1"/>
  <c r="V104" i="1"/>
  <c r="U104" i="1"/>
  <c r="V91" i="1"/>
  <c r="U91" i="1"/>
  <c r="V53" i="1"/>
  <c r="U53" i="1"/>
  <c r="V47" i="1"/>
  <c r="U47" i="1"/>
  <c r="V35" i="1"/>
  <c r="U35" i="1"/>
  <c r="V29" i="1"/>
  <c r="U29" i="1"/>
  <c r="U128" i="1" l="1"/>
  <c r="U130" i="1" s="1"/>
  <c r="V128" i="1"/>
  <c r="U105" i="1"/>
  <c r="V105" i="1"/>
  <c r="V130" i="1" l="1"/>
  <c r="T104" i="1"/>
  <c r="P104" i="1"/>
  <c r="V19" i="1" l="1"/>
  <c r="U19" i="1"/>
  <c r="V46" i="1" l="1"/>
  <c r="V67" i="1" s="1"/>
  <c r="U46" i="1"/>
  <c r="U74" i="1" s="1"/>
  <c r="V72" i="1" l="1"/>
  <c r="V74" i="1"/>
  <c r="U67" i="1"/>
  <c r="U72" i="1"/>
  <c r="U75" i="1"/>
  <c r="V75" i="1" l="1"/>
  <c r="T53" i="1"/>
  <c r="S47" i="1" l="1"/>
  <c r="R47" i="1"/>
  <c r="Q47" i="1"/>
  <c r="P47" i="1"/>
  <c r="O47" i="1"/>
  <c r="N47" i="1"/>
  <c r="M47" i="1"/>
  <c r="L47" i="1"/>
  <c r="K47" i="1"/>
  <c r="J47" i="1"/>
  <c r="I47" i="1"/>
  <c r="H47" i="1"/>
  <c r="G47" i="1"/>
  <c r="F47" i="1"/>
  <c r="E47" i="1"/>
  <c r="D47" i="1"/>
  <c r="C47" i="1"/>
  <c r="T47" i="1"/>
  <c r="I6" i="5" l="1"/>
  <c r="H7" i="5"/>
  <c r="H8" i="5" s="1"/>
  <c r="G7" i="5"/>
  <c r="F7" i="5"/>
  <c r="F8" i="5" s="1"/>
  <c r="E7" i="5"/>
  <c r="D7" i="5"/>
  <c r="C7" i="5"/>
  <c r="C8" i="5" s="1"/>
  <c r="B7" i="5"/>
  <c r="D8" i="5" l="1"/>
  <c r="E8" i="5"/>
  <c r="G8" i="5"/>
  <c r="H5" i="5"/>
  <c r="G5" i="5"/>
  <c r="F5" i="5"/>
  <c r="E5" i="5"/>
  <c r="D5" i="5"/>
  <c r="C5" i="5"/>
  <c r="I4" i="5"/>
  <c r="I2" i="5" s="1"/>
  <c r="D3" i="5"/>
  <c r="E3" i="5" s="1"/>
  <c r="F3" i="5" s="1"/>
  <c r="G3" i="5" s="1"/>
  <c r="H3" i="5" s="1"/>
  <c r="I3" i="5" s="1"/>
  <c r="AB48" i="4"/>
  <c r="AB65" i="4" s="1"/>
  <c r="AA48" i="4"/>
  <c r="AA65" i="4" s="1"/>
  <c r="Z48" i="4"/>
  <c r="Z65" i="4" s="1"/>
  <c r="Y48" i="4"/>
  <c r="Y65" i="4" s="1"/>
  <c r="X48" i="4"/>
  <c r="X65" i="4" s="1"/>
  <c r="T166" i="4"/>
  <c r="S166" i="4"/>
  <c r="R166" i="4"/>
  <c r="Q166" i="4"/>
  <c r="P166" i="4"/>
  <c r="O166" i="4"/>
  <c r="N166" i="4"/>
  <c r="M166" i="4"/>
  <c r="L166" i="4"/>
  <c r="K166" i="4"/>
  <c r="J166" i="4"/>
  <c r="I166" i="4"/>
  <c r="H166" i="4"/>
  <c r="G166" i="4"/>
  <c r="F166" i="4"/>
  <c r="E166" i="4"/>
  <c r="D166" i="4"/>
  <c r="C166" i="4"/>
  <c r="T154" i="4"/>
  <c r="S154" i="4"/>
  <c r="R154" i="4"/>
  <c r="Q154" i="4"/>
  <c r="P154" i="4"/>
  <c r="O154" i="4"/>
  <c r="N154" i="4"/>
  <c r="M154" i="4"/>
  <c r="L154" i="4"/>
  <c r="K154" i="4"/>
  <c r="J154" i="4"/>
  <c r="H154" i="4"/>
  <c r="G154" i="4"/>
  <c r="F154" i="4"/>
  <c r="E154" i="4"/>
  <c r="D154" i="4"/>
  <c r="C154" i="4"/>
  <c r="I144" i="4"/>
  <c r="I154" i="4" s="1"/>
  <c r="T137" i="4"/>
  <c r="T141" i="4" s="1"/>
  <c r="S137" i="4"/>
  <c r="S141" i="4" s="1"/>
  <c r="R137" i="4"/>
  <c r="R141" i="4" s="1"/>
  <c r="Q137" i="4"/>
  <c r="Q141" i="4" s="1"/>
  <c r="P137" i="4"/>
  <c r="P141" i="4" s="1"/>
  <c r="O137" i="4"/>
  <c r="O141" i="4" s="1"/>
  <c r="N137" i="4"/>
  <c r="N141" i="4" s="1"/>
  <c r="M137" i="4"/>
  <c r="M141" i="4" s="1"/>
  <c r="L137" i="4"/>
  <c r="L141" i="4" s="1"/>
  <c r="K137" i="4"/>
  <c r="K141" i="4" s="1"/>
  <c r="J137" i="4"/>
  <c r="J141" i="4" s="1"/>
  <c r="I137" i="4"/>
  <c r="I141" i="4" s="1"/>
  <c r="H137" i="4"/>
  <c r="H141" i="4" s="1"/>
  <c r="G137" i="4"/>
  <c r="G141" i="4" s="1"/>
  <c r="F137" i="4"/>
  <c r="F141" i="4" s="1"/>
  <c r="E137" i="4"/>
  <c r="E141" i="4" s="1"/>
  <c r="D137" i="4"/>
  <c r="D141" i="4" s="1"/>
  <c r="C137" i="4"/>
  <c r="C141" i="4" s="1"/>
  <c r="T124" i="4"/>
  <c r="S124" i="4"/>
  <c r="R124" i="4"/>
  <c r="Q124" i="4"/>
  <c r="P124" i="4"/>
  <c r="O124" i="4"/>
  <c r="N124" i="4"/>
  <c r="M124" i="4"/>
  <c r="L124" i="4"/>
  <c r="K124" i="4"/>
  <c r="J124" i="4"/>
  <c r="I124" i="4"/>
  <c r="H124" i="4"/>
  <c r="G124" i="4"/>
  <c r="F124" i="4"/>
  <c r="E124" i="4"/>
  <c r="D124" i="4"/>
  <c r="C124" i="4"/>
  <c r="T115" i="4"/>
  <c r="S115" i="4"/>
  <c r="R115" i="4"/>
  <c r="Q115" i="4"/>
  <c r="P115" i="4"/>
  <c r="O115" i="4"/>
  <c r="N115" i="4"/>
  <c r="M115" i="4"/>
  <c r="L115" i="4"/>
  <c r="K115" i="4"/>
  <c r="J115" i="4"/>
  <c r="I115" i="4"/>
  <c r="H115" i="4"/>
  <c r="G115" i="4"/>
  <c r="F115" i="4"/>
  <c r="E115" i="4"/>
  <c r="D115" i="4"/>
  <c r="C115" i="4"/>
  <c r="T109" i="4"/>
  <c r="S109" i="4"/>
  <c r="R109" i="4"/>
  <c r="Q109" i="4"/>
  <c r="P109" i="4"/>
  <c r="O109" i="4"/>
  <c r="N109" i="4"/>
  <c r="M109" i="4"/>
  <c r="L109" i="4"/>
  <c r="K109" i="4"/>
  <c r="J109" i="4"/>
  <c r="I109" i="4"/>
  <c r="H109" i="4"/>
  <c r="G109" i="4"/>
  <c r="F109" i="4"/>
  <c r="E109" i="4"/>
  <c r="D109" i="4"/>
  <c r="C109" i="4"/>
  <c r="T101" i="4"/>
  <c r="S101" i="4"/>
  <c r="R101" i="4"/>
  <c r="Q101" i="4"/>
  <c r="P101" i="4"/>
  <c r="O101" i="4"/>
  <c r="N101" i="4"/>
  <c r="M101" i="4"/>
  <c r="L101" i="4"/>
  <c r="K101" i="4"/>
  <c r="J101" i="4"/>
  <c r="I101" i="4"/>
  <c r="H101" i="4"/>
  <c r="G101" i="4"/>
  <c r="F101" i="4"/>
  <c r="E101" i="4"/>
  <c r="D101" i="4"/>
  <c r="C101" i="4"/>
  <c r="T90" i="4"/>
  <c r="S90" i="4"/>
  <c r="R90" i="4"/>
  <c r="Q90" i="4"/>
  <c r="O90" i="4"/>
  <c r="N90" i="4"/>
  <c r="M90" i="4"/>
  <c r="L90" i="4"/>
  <c r="K90" i="4"/>
  <c r="J90" i="4"/>
  <c r="I90" i="4"/>
  <c r="H90" i="4"/>
  <c r="G90" i="4"/>
  <c r="F90" i="4"/>
  <c r="E90" i="4"/>
  <c r="D90" i="4"/>
  <c r="C90" i="4"/>
  <c r="P87" i="4"/>
  <c r="P90" i="4" s="1"/>
  <c r="T80" i="4"/>
  <c r="T68" i="4"/>
  <c r="S68" i="4"/>
  <c r="R68" i="4"/>
  <c r="Q68" i="4"/>
  <c r="P68" i="4"/>
  <c r="O68" i="4"/>
  <c r="N68" i="4"/>
  <c r="M68" i="4"/>
  <c r="L68" i="4"/>
  <c r="K68" i="4"/>
  <c r="J68" i="4"/>
  <c r="I68" i="4"/>
  <c r="H68" i="4"/>
  <c r="G68" i="4"/>
  <c r="F68" i="4"/>
  <c r="E68" i="4"/>
  <c r="D68" i="4"/>
  <c r="C68" i="4"/>
  <c r="T52" i="4"/>
  <c r="S52" i="4"/>
  <c r="R52" i="4"/>
  <c r="Q52" i="4"/>
  <c r="P52" i="4"/>
  <c r="O52" i="4"/>
  <c r="N52" i="4"/>
  <c r="M52" i="4"/>
  <c r="L52" i="4"/>
  <c r="K52" i="4"/>
  <c r="J52" i="4"/>
  <c r="I52" i="4"/>
  <c r="H52" i="4"/>
  <c r="G52" i="4"/>
  <c r="F52" i="4"/>
  <c r="E52" i="4"/>
  <c r="D52" i="4"/>
  <c r="C52" i="4"/>
  <c r="T48" i="4"/>
  <c r="S48" i="4"/>
  <c r="R48" i="4"/>
  <c r="Q48" i="4"/>
  <c r="P48" i="4"/>
  <c r="O48" i="4"/>
  <c r="N48" i="4"/>
  <c r="M48" i="4"/>
  <c r="L48" i="4"/>
  <c r="K48" i="4"/>
  <c r="J48" i="4"/>
  <c r="I48" i="4"/>
  <c r="H48" i="4"/>
  <c r="G48" i="4"/>
  <c r="F48" i="4"/>
  <c r="E48" i="4"/>
  <c r="D48" i="4"/>
  <c r="C48" i="4"/>
  <c r="T35" i="4"/>
  <c r="S35" i="4"/>
  <c r="R35" i="4"/>
  <c r="Q35" i="4"/>
  <c r="P35" i="4"/>
  <c r="O35" i="4"/>
  <c r="N35" i="4"/>
  <c r="M35" i="4"/>
  <c r="L35" i="4"/>
  <c r="K35" i="4"/>
  <c r="J35" i="4"/>
  <c r="I35" i="4"/>
  <c r="H35" i="4"/>
  <c r="G35" i="4"/>
  <c r="F35" i="4"/>
  <c r="E35" i="4"/>
  <c r="D35" i="4"/>
  <c r="C35" i="4"/>
  <c r="T29" i="4"/>
  <c r="S29" i="4"/>
  <c r="R29" i="4"/>
  <c r="Q29" i="4"/>
  <c r="P29" i="4"/>
  <c r="O29" i="4"/>
  <c r="N29" i="4"/>
  <c r="M29" i="4"/>
  <c r="L29" i="4"/>
  <c r="K29" i="4"/>
  <c r="J29" i="4"/>
  <c r="I29" i="4"/>
  <c r="H29" i="4"/>
  <c r="G29" i="4"/>
  <c r="F29" i="4"/>
  <c r="E29" i="4"/>
  <c r="D29" i="4"/>
  <c r="C29" i="4"/>
  <c r="T24" i="4"/>
  <c r="S24" i="4"/>
  <c r="R24" i="4"/>
  <c r="Q24" i="4"/>
  <c r="P24" i="4"/>
  <c r="O24" i="4"/>
  <c r="N24" i="4"/>
  <c r="M24" i="4"/>
  <c r="L24" i="4"/>
  <c r="K24" i="4"/>
  <c r="J24" i="4"/>
  <c r="I24" i="4"/>
  <c r="H24" i="4"/>
  <c r="G24" i="4"/>
  <c r="F24" i="4"/>
  <c r="E24" i="4"/>
  <c r="D24" i="4"/>
  <c r="C24" i="4"/>
  <c r="T18" i="4"/>
  <c r="S18" i="4"/>
  <c r="R18" i="4"/>
  <c r="Q18" i="4"/>
  <c r="P18" i="4"/>
  <c r="O18" i="4"/>
  <c r="N18" i="4"/>
  <c r="M18" i="4"/>
  <c r="L18" i="4"/>
  <c r="K18" i="4"/>
  <c r="J18" i="4"/>
  <c r="I18" i="4"/>
  <c r="H18" i="4"/>
  <c r="G18" i="4"/>
  <c r="F18" i="4"/>
  <c r="E18" i="4"/>
  <c r="D18" i="4"/>
  <c r="C18" i="4"/>
  <c r="P125" i="4" l="1"/>
  <c r="H125" i="4"/>
  <c r="R65" i="4"/>
  <c r="I5" i="5"/>
  <c r="J5" i="5" s="1"/>
  <c r="I7" i="5"/>
  <c r="T65" i="4"/>
  <c r="J102" i="4"/>
  <c r="P65" i="4"/>
  <c r="Q65" i="4"/>
  <c r="S65" i="4"/>
  <c r="O65" i="4"/>
  <c r="I125" i="4"/>
  <c r="I127" i="4" s="1"/>
  <c r="Q125" i="4"/>
  <c r="Q127" i="4" s="1"/>
  <c r="I102" i="4"/>
  <c r="R102" i="4"/>
  <c r="J125" i="4"/>
  <c r="J127" i="4" s="1"/>
  <c r="R125" i="4"/>
  <c r="R127" i="4" s="1"/>
  <c r="H102" i="4"/>
  <c r="Q102" i="4"/>
  <c r="C125" i="4"/>
  <c r="K125" i="4"/>
  <c r="K127" i="4" s="1"/>
  <c r="S125" i="4"/>
  <c r="S127" i="4" s="1"/>
  <c r="F125" i="4"/>
  <c r="F127" i="4" s="1"/>
  <c r="N125" i="4"/>
  <c r="N127" i="4" s="1"/>
  <c r="H168" i="4"/>
  <c r="H175" i="4" s="1"/>
  <c r="H180" i="4" s="1"/>
  <c r="T125" i="4"/>
  <c r="T127" i="4" s="1"/>
  <c r="E102" i="4"/>
  <c r="M102" i="4"/>
  <c r="M125" i="4"/>
  <c r="M127" i="4" s="1"/>
  <c r="G46" i="4"/>
  <c r="G73" i="4" s="1"/>
  <c r="G74" i="4" s="1"/>
  <c r="G102" i="4"/>
  <c r="O102" i="4"/>
  <c r="N102" i="4"/>
  <c r="P46" i="4"/>
  <c r="G168" i="4"/>
  <c r="G175" i="4" s="1"/>
  <c r="G180" i="4" s="1"/>
  <c r="O168" i="4"/>
  <c r="O175" i="4" s="1"/>
  <c r="O180" i="4" s="1"/>
  <c r="F46" i="4"/>
  <c r="F67" i="4" s="1"/>
  <c r="H46" i="4"/>
  <c r="H67" i="4" s="1"/>
  <c r="H71" i="4" s="1"/>
  <c r="P168" i="4"/>
  <c r="P175" i="4" s="1"/>
  <c r="P180" i="4" s="1"/>
  <c r="N46" i="4"/>
  <c r="N73" i="4" s="1"/>
  <c r="N74" i="4" s="1"/>
  <c r="D102" i="4"/>
  <c r="L102" i="4"/>
  <c r="O46" i="4"/>
  <c r="P102" i="4"/>
  <c r="C102" i="4"/>
  <c r="K102" i="4"/>
  <c r="D125" i="4"/>
  <c r="D127" i="4" s="1"/>
  <c r="L125" i="4"/>
  <c r="L127" i="4" s="1"/>
  <c r="E125" i="4"/>
  <c r="E127" i="4" s="1"/>
  <c r="E168" i="4"/>
  <c r="E175" i="4" s="1"/>
  <c r="E180" i="4" s="1"/>
  <c r="M168" i="4"/>
  <c r="M175" i="4" s="1"/>
  <c r="M180" i="4" s="1"/>
  <c r="Q46" i="4"/>
  <c r="D46" i="4"/>
  <c r="D73" i="4" s="1"/>
  <c r="D74" i="4" s="1"/>
  <c r="L46" i="4"/>
  <c r="L73" i="4" s="1"/>
  <c r="L74" i="4" s="1"/>
  <c r="E46" i="4"/>
  <c r="E67" i="4" s="1"/>
  <c r="E71" i="4" s="1"/>
  <c r="M46" i="4"/>
  <c r="M73" i="4" s="1"/>
  <c r="M74" i="4" s="1"/>
  <c r="H127" i="4"/>
  <c r="P127" i="4"/>
  <c r="I46" i="4"/>
  <c r="I67" i="4" s="1"/>
  <c r="R46" i="4"/>
  <c r="S102" i="4"/>
  <c r="F102" i="4"/>
  <c r="G125" i="4"/>
  <c r="G127" i="4" s="1"/>
  <c r="O125" i="4"/>
  <c r="O127" i="4" s="1"/>
  <c r="J46" i="4"/>
  <c r="C46" i="4"/>
  <c r="K46" i="4"/>
  <c r="S46" i="4"/>
  <c r="T46" i="4"/>
  <c r="C127" i="4"/>
  <c r="C168" i="4"/>
  <c r="C175" i="4" s="1"/>
  <c r="C180" i="4" s="1"/>
  <c r="K168" i="4"/>
  <c r="K175" i="4" s="1"/>
  <c r="K180" i="4" s="1"/>
  <c r="I168" i="4"/>
  <c r="I175" i="4" s="1"/>
  <c r="I180" i="4" s="1"/>
  <c r="Q168" i="4"/>
  <c r="Q175" i="4" s="1"/>
  <c r="J168" i="4"/>
  <c r="J175" i="4" s="1"/>
  <c r="J180" i="4" s="1"/>
  <c r="R168" i="4"/>
  <c r="D168" i="4"/>
  <c r="D175" i="4" s="1"/>
  <c r="D180" i="4" s="1"/>
  <c r="L168" i="4"/>
  <c r="L175" i="4" s="1"/>
  <c r="L180" i="4" s="1"/>
  <c r="T168" i="4"/>
  <c r="T102" i="4"/>
  <c r="F168" i="4"/>
  <c r="F175" i="4" s="1"/>
  <c r="F180" i="4" s="1"/>
  <c r="N168" i="4"/>
  <c r="N175" i="4" s="1"/>
  <c r="N180" i="4" s="1"/>
  <c r="S168" i="4"/>
  <c r="S175" i="4" s="1"/>
  <c r="S67" i="4" l="1"/>
  <c r="I9" i="5"/>
  <c r="I8" i="5"/>
  <c r="J8" i="5" s="1"/>
  <c r="T67" i="4"/>
  <c r="N67" i="4"/>
  <c r="N71" i="4" s="1"/>
  <c r="M67" i="4"/>
  <c r="M71" i="4" s="1"/>
  <c r="O73" i="4"/>
  <c r="O74" i="4" s="1"/>
  <c r="O67" i="4"/>
  <c r="O71" i="4" s="1"/>
  <c r="P67" i="4"/>
  <c r="P71" i="4" s="1"/>
  <c r="R73" i="4"/>
  <c r="R74" i="4" s="1"/>
  <c r="R67" i="4"/>
  <c r="R71" i="4" s="1"/>
  <c r="Q67" i="4"/>
  <c r="Q71" i="4" s="1"/>
  <c r="P73" i="4"/>
  <c r="P74" i="4" s="1"/>
  <c r="H73" i="4"/>
  <c r="H74" i="4" s="1"/>
  <c r="F73" i="4"/>
  <c r="F74" i="4" s="1"/>
  <c r="E73" i="4"/>
  <c r="E74" i="4" s="1"/>
  <c r="I73" i="4"/>
  <c r="I74" i="4" s="1"/>
  <c r="Q73" i="4"/>
  <c r="Q74" i="4" s="1"/>
  <c r="F71" i="4"/>
  <c r="F72" i="4"/>
  <c r="D67" i="4"/>
  <c r="G67" i="4"/>
  <c r="G71" i="4" s="1"/>
  <c r="L67" i="4"/>
  <c r="L71" i="4" s="1"/>
  <c r="T170" i="4"/>
  <c r="T175" i="4" s="1"/>
  <c r="S180" i="4"/>
  <c r="C73" i="4"/>
  <c r="C74" i="4" s="1"/>
  <c r="C67" i="4"/>
  <c r="C71" i="4" s="1"/>
  <c r="T73" i="4"/>
  <c r="I71" i="4"/>
  <c r="I72" i="4"/>
  <c r="R170" i="4"/>
  <c r="R175" i="4" s="1"/>
  <c r="R180" i="4" s="1"/>
  <c r="Q180" i="4"/>
  <c r="H72" i="4"/>
  <c r="J73" i="4"/>
  <c r="J74" i="4" s="1"/>
  <c r="J67" i="4"/>
  <c r="J71" i="4" s="1"/>
  <c r="E72" i="4"/>
  <c r="S73" i="4"/>
  <c r="S74" i="4" s="1"/>
  <c r="S71" i="4"/>
  <c r="K73" i="4"/>
  <c r="K74" i="4" s="1"/>
  <c r="K67" i="4"/>
  <c r="K71" i="4" s="1"/>
  <c r="T29" i="1"/>
  <c r="T91" i="1"/>
  <c r="T177" i="3"/>
  <c r="S177" i="3"/>
  <c r="R177" i="3"/>
  <c r="Q177" i="3"/>
  <c r="P177" i="3"/>
  <c r="O177" i="3"/>
  <c r="N177" i="3"/>
  <c r="M177" i="3"/>
  <c r="L177" i="3"/>
  <c r="K177" i="3"/>
  <c r="J177" i="3"/>
  <c r="I177" i="3"/>
  <c r="H177" i="3"/>
  <c r="G177" i="3"/>
  <c r="F177" i="3"/>
  <c r="E177" i="3"/>
  <c r="D177" i="3"/>
  <c r="T176" i="3"/>
  <c r="S176" i="3"/>
  <c r="R176" i="3"/>
  <c r="Q176" i="3"/>
  <c r="P176" i="3"/>
  <c r="O176" i="3"/>
  <c r="N176" i="3"/>
  <c r="M176" i="3"/>
  <c r="L176" i="3"/>
  <c r="K176" i="3"/>
  <c r="J176" i="3"/>
  <c r="I176" i="3"/>
  <c r="H176" i="3"/>
  <c r="G176" i="3"/>
  <c r="F176" i="3"/>
  <c r="E176" i="3"/>
  <c r="D176" i="3"/>
  <c r="T175" i="3"/>
  <c r="S175" i="3"/>
  <c r="R175" i="3"/>
  <c r="Q175" i="3"/>
  <c r="P175" i="3"/>
  <c r="O175" i="3"/>
  <c r="N175" i="3"/>
  <c r="M175" i="3"/>
  <c r="L175" i="3"/>
  <c r="K175" i="3"/>
  <c r="J175" i="3"/>
  <c r="I175" i="3"/>
  <c r="H175" i="3"/>
  <c r="G175" i="3"/>
  <c r="F175" i="3"/>
  <c r="E175" i="3"/>
  <c r="D175" i="3"/>
  <c r="T174" i="3"/>
  <c r="S174" i="3"/>
  <c r="R174" i="3"/>
  <c r="Q174" i="3"/>
  <c r="P174" i="3"/>
  <c r="O174" i="3"/>
  <c r="N174" i="3"/>
  <c r="M174" i="3"/>
  <c r="L174" i="3"/>
  <c r="K174" i="3"/>
  <c r="J174" i="3"/>
  <c r="I174" i="3"/>
  <c r="H174" i="3"/>
  <c r="G174" i="3"/>
  <c r="F174" i="3"/>
  <c r="E174" i="3"/>
  <c r="D174" i="3"/>
  <c r="T172" i="3"/>
  <c r="S172" i="3"/>
  <c r="R172" i="3"/>
  <c r="Q172" i="3"/>
  <c r="P172" i="3"/>
  <c r="O172" i="3"/>
  <c r="N172" i="3"/>
  <c r="M172" i="3"/>
  <c r="L172" i="3"/>
  <c r="K172" i="3"/>
  <c r="J172" i="3"/>
  <c r="I172" i="3"/>
  <c r="H172" i="3"/>
  <c r="G172" i="3"/>
  <c r="F172" i="3"/>
  <c r="E172" i="3"/>
  <c r="D172" i="3"/>
  <c r="T171" i="3"/>
  <c r="S171" i="3"/>
  <c r="R171" i="3"/>
  <c r="Q171" i="3"/>
  <c r="P171" i="3"/>
  <c r="O171" i="3"/>
  <c r="N171" i="3"/>
  <c r="M171" i="3"/>
  <c r="L171" i="3"/>
  <c r="K171" i="3"/>
  <c r="J171" i="3"/>
  <c r="I171" i="3"/>
  <c r="H171" i="3"/>
  <c r="G171" i="3"/>
  <c r="F171" i="3"/>
  <c r="E171" i="3"/>
  <c r="D171" i="3"/>
  <c r="T170" i="3"/>
  <c r="S170" i="3"/>
  <c r="R170" i="3"/>
  <c r="Q170" i="3"/>
  <c r="P170" i="3"/>
  <c r="O170" i="3"/>
  <c r="N170" i="3"/>
  <c r="M170" i="3"/>
  <c r="L170" i="3"/>
  <c r="K170" i="3"/>
  <c r="J170" i="3"/>
  <c r="I170" i="3"/>
  <c r="H170" i="3"/>
  <c r="G170" i="3"/>
  <c r="F170" i="3"/>
  <c r="E170" i="3"/>
  <c r="D170" i="3"/>
  <c r="T169" i="3"/>
  <c r="S169" i="3"/>
  <c r="R169" i="3"/>
  <c r="Q169" i="3"/>
  <c r="P169" i="3"/>
  <c r="O169" i="3"/>
  <c r="N169" i="3"/>
  <c r="M169" i="3"/>
  <c r="L169" i="3"/>
  <c r="K169" i="3"/>
  <c r="J169" i="3"/>
  <c r="I169" i="3"/>
  <c r="H169" i="3"/>
  <c r="G169" i="3"/>
  <c r="F169" i="3"/>
  <c r="E169" i="3"/>
  <c r="D169" i="3"/>
  <c r="Q168" i="3"/>
  <c r="P168" i="3"/>
  <c r="O168" i="3"/>
  <c r="N168" i="3"/>
  <c r="M168" i="3"/>
  <c r="L168" i="3"/>
  <c r="K168" i="3"/>
  <c r="J168" i="3"/>
  <c r="I168" i="3"/>
  <c r="H168" i="3"/>
  <c r="G168" i="3"/>
  <c r="F168" i="3"/>
  <c r="E168" i="3"/>
  <c r="D168" i="3"/>
  <c r="T167" i="3"/>
  <c r="S167" i="3"/>
  <c r="R167" i="3"/>
  <c r="Q167" i="3"/>
  <c r="P167" i="3"/>
  <c r="O167" i="3"/>
  <c r="N167" i="3"/>
  <c r="M167" i="3"/>
  <c r="L167" i="3"/>
  <c r="K167" i="3"/>
  <c r="J167" i="3"/>
  <c r="I167" i="3"/>
  <c r="H167" i="3"/>
  <c r="G167" i="3"/>
  <c r="F167" i="3"/>
  <c r="E167" i="3"/>
  <c r="D167" i="3"/>
  <c r="T165" i="3"/>
  <c r="S165" i="3"/>
  <c r="R165" i="3"/>
  <c r="Q165" i="3"/>
  <c r="P165" i="3"/>
  <c r="O165" i="3"/>
  <c r="N165" i="3"/>
  <c r="M165" i="3"/>
  <c r="L165" i="3"/>
  <c r="K165" i="3"/>
  <c r="J165" i="3"/>
  <c r="I165" i="3"/>
  <c r="H165" i="3"/>
  <c r="G165" i="3"/>
  <c r="F165" i="3"/>
  <c r="E165" i="3"/>
  <c r="D165" i="3"/>
  <c r="T163" i="3"/>
  <c r="S163" i="3"/>
  <c r="R163" i="3"/>
  <c r="Q163" i="3"/>
  <c r="P163" i="3"/>
  <c r="O163" i="3"/>
  <c r="N163" i="3"/>
  <c r="M163" i="3"/>
  <c r="L163" i="3"/>
  <c r="K163" i="3"/>
  <c r="J163" i="3"/>
  <c r="I163" i="3"/>
  <c r="H163" i="3"/>
  <c r="G163" i="3"/>
  <c r="F163" i="3"/>
  <c r="E163" i="3"/>
  <c r="D163" i="3"/>
  <c r="T162" i="3"/>
  <c r="S162" i="3"/>
  <c r="R162" i="3"/>
  <c r="Q162" i="3"/>
  <c r="P162" i="3"/>
  <c r="O162" i="3"/>
  <c r="N162" i="3"/>
  <c r="M162" i="3"/>
  <c r="L162" i="3"/>
  <c r="K162" i="3"/>
  <c r="J162" i="3"/>
  <c r="I162" i="3"/>
  <c r="H162" i="3"/>
  <c r="G162" i="3"/>
  <c r="F162" i="3"/>
  <c r="E162" i="3"/>
  <c r="D162" i="3"/>
  <c r="T161" i="3"/>
  <c r="S161" i="3"/>
  <c r="R161" i="3"/>
  <c r="Q161" i="3"/>
  <c r="P161" i="3"/>
  <c r="O161" i="3"/>
  <c r="N161" i="3"/>
  <c r="M161" i="3"/>
  <c r="L161" i="3"/>
  <c r="K161" i="3"/>
  <c r="J161" i="3"/>
  <c r="I161" i="3"/>
  <c r="H161" i="3"/>
  <c r="G161" i="3"/>
  <c r="F161" i="3"/>
  <c r="E161" i="3"/>
  <c r="D161" i="3"/>
  <c r="T160" i="3"/>
  <c r="S160" i="3"/>
  <c r="R160" i="3"/>
  <c r="Q160" i="3"/>
  <c r="P160" i="3"/>
  <c r="O160" i="3"/>
  <c r="N160" i="3"/>
  <c r="M160" i="3"/>
  <c r="L160" i="3"/>
  <c r="K160" i="3"/>
  <c r="J160" i="3"/>
  <c r="I160" i="3"/>
  <c r="H160" i="3"/>
  <c r="G160" i="3"/>
  <c r="F160" i="3"/>
  <c r="E160" i="3"/>
  <c r="D160" i="3"/>
  <c r="T159" i="3"/>
  <c r="S159" i="3"/>
  <c r="R159" i="3"/>
  <c r="Q159" i="3"/>
  <c r="P159" i="3"/>
  <c r="O159" i="3"/>
  <c r="N159" i="3"/>
  <c r="M159" i="3"/>
  <c r="L159" i="3"/>
  <c r="K159" i="3"/>
  <c r="J159" i="3"/>
  <c r="I159" i="3"/>
  <c r="H159" i="3"/>
  <c r="G159" i="3"/>
  <c r="F159" i="3"/>
  <c r="E159" i="3"/>
  <c r="D159" i="3"/>
  <c r="T158" i="3"/>
  <c r="S158" i="3"/>
  <c r="R158" i="3"/>
  <c r="Q158" i="3"/>
  <c r="P158" i="3"/>
  <c r="O158" i="3"/>
  <c r="N158" i="3"/>
  <c r="M158" i="3"/>
  <c r="L158" i="3"/>
  <c r="K158" i="3"/>
  <c r="J158" i="3"/>
  <c r="I158" i="3"/>
  <c r="H158" i="3"/>
  <c r="G158" i="3"/>
  <c r="F158" i="3"/>
  <c r="E158" i="3"/>
  <c r="D158" i="3"/>
  <c r="T157" i="3"/>
  <c r="S157" i="3"/>
  <c r="R157" i="3"/>
  <c r="Q157" i="3"/>
  <c r="P157" i="3"/>
  <c r="O157" i="3"/>
  <c r="N157" i="3"/>
  <c r="M157" i="3"/>
  <c r="L157" i="3"/>
  <c r="K157" i="3"/>
  <c r="J157" i="3"/>
  <c r="I157" i="3"/>
  <c r="H157" i="3"/>
  <c r="G157" i="3"/>
  <c r="F157" i="3"/>
  <c r="E157" i="3"/>
  <c r="D157" i="3"/>
  <c r="T156" i="3"/>
  <c r="S156" i="3"/>
  <c r="R156" i="3"/>
  <c r="Q156" i="3"/>
  <c r="P156" i="3"/>
  <c r="O156" i="3"/>
  <c r="N156" i="3"/>
  <c r="M156" i="3"/>
  <c r="L156" i="3"/>
  <c r="K156" i="3"/>
  <c r="J156" i="3"/>
  <c r="I156" i="3"/>
  <c r="H156" i="3"/>
  <c r="G156" i="3"/>
  <c r="F156" i="3"/>
  <c r="E156" i="3"/>
  <c r="D156" i="3"/>
  <c r="T155" i="3"/>
  <c r="S155" i="3"/>
  <c r="R155" i="3"/>
  <c r="Q155" i="3"/>
  <c r="P155" i="3"/>
  <c r="O155" i="3"/>
  <c r="N155" i="3"/>
  <c r="M155" i="3"/>
  <c r="L155" i="3"/>
  <c r="K155" i="3"/>
  <c r="J155" i="3"/>
  <c r="I155" i="3"/>
  <c r="H155" i="3"/>
  <c r="G155" i="3"/>
  <c r="F155" i="3"/>
  <c r="E155" i="3"/>
  <c r="D155" i="3"/>
  <c r="T154" i="3"/>
  <c r="S154" i="3"/>
  <c r="R154" i="3"/>
  <c r="Q154" i="3"/>
  <c r="P154" i="3"/>
  <c r="O154" i="3"/>
  <c r="N154" i="3"/>
  <c r="M154" i="3"/>
  <c r="L154" i="3"/>
  <c r="K154" i="3"/>
  <c r="J154" i="3"/>
  <c r="I154" i="3"/>
  <c r="H154" i="3"/>
  <c r="G154" i="3"/>
  <c r="F154" i="3"/>
  <c r="E154" i="3"/>
  <c r="D154" i="3"/>
  <c r="T153" i="3"/>
  <c r="S153" i="3"/>
  <c r="R153" i="3"/>
  <c r="Q153" i="3"/>
  <c r="P153" i="3"/>
  <c r="O153" i="3"/>
  <c r="N153" i="3"/>
  <c r="M153" i="3"/>
  <c r="L153" i="3"/>
  <c r="K153" i="3"/>
  <c r="J153" i="3"/>
  <c r="I153" i="3"/>
  <c r="H153" i="3"/>
  <c r="G153" i="3"/>
  <c r="F153" i="3"/>
  <c r="E153" i="3"/>
  <c r="D153" i="3"/>
  <c r="T151" i="3"/>
  <c r="S151" i="3"/>
  <c r="R151" i="3"/>
  <c r="Q151" i="3"/>
  <c r="P151" i="3"/>
  <c r="O151" i="3"/>
  <c r="N151" i="3"/>
  <c r="M151" i="3"/>
  <c r="L151" i="3"/>
  <c r="K151" i="3"/>
  <c r="J151" i="3"/>
  <c r="I151" i="3"/>
  <c r="H151" i="3"/>
  <c r="G151" i="3"/>
  <c r="F151" i="3"/>
  <c r="E151" i="3"/>
  <c r="D151" i="3"/>
  <c r="T150" i="3"/>
  <c r="S150" i="3"/>
  <c r="R150" i="3"/>
  <c r="Q150" i="3"/>
  <c r="P150" i="3"/>
  <c r="O150" i="3"/>
  <c r="N150" i="3"/>
  <c r="M150" i="3"/>
  <c r="L150" i="3"/>
  <c r="K150" i="3"/>
  <c r="J150" i="3"/>
  <c r="I150" i="3"/>
  <c r="H150" i="3"/>
  <c r="G150" i="3"/>
  <c r="F150" i="3"/>
  <c r="E150" i="3"/>
  <c r="D150" i="3"/>
  <c r="T149" i="3"/>
  <c r="S149" i="3"/>
  <c r="R149" i="3"/>
  <c r="Q149" i="3"/>
  <c r="P149" i="3"/>
  <c r="O149" i="3"/>
  <c r="N149" i="3"/>
  <c r="M149" i="3"/>
  <c r="L149" i="3"/>
  <c r="K149" i="3"/>
  <c r="J149" i="3"/>
  <c r="I149" i="3"/>
  <c r="H149" i="3"/>
  <c r="G149" i="3"/>
  <c r="F149" i="3"/>
  <c r="E149" i="3"/>
  <c r="D149" i="3"/>
  <c r="T148" i="3"/>
  <c r="S148" i="3"/>
  <c r="R148" i="3"/>
  <c r="Q148" i="3"/>
  <c r="P148" i="3"/>
  <c r="O148" i="3"/>
  <c r="N148" i="3"/>
  <c r="M148" i="3"/>
  <c r="L148" i="3"/>
  <c r="K148" i="3"/>
  <c r="J148" i="3"/>
  <c r="I148" i="3"/>
  <c r="H148" i="3"/>
  <c r="G148" i="3"/>
  <c r="F148" i="3"/>
  <c r="E148" i="3"/>
  <c r="D148" i="3"/>
  <c r="T147" i="3"/>
  <c r="S147" i="3"/>
  <c r="R147" i="3"/>
  <c r="Q147" i="3"/>
  <c r="P147" i="3"/>
  <c r="O147" i="3"/>
  <c r="N147" i="3"/>
  <c r="M147" i="3"/>
  <c r="L147" i="3"/>
  <c r="K147" i="3"/>
  <c r="J147" i="3"/>
  <c r="I147" i="3"/>
  <c r="H147" i="3"/>
  <c r="G147" i="3"/>
  <c r="F147" i="3"/>
  <c r="E147" i="3"/>
  <c r="D147" i="3"/>
  <c r="T146" i="3"/>
  <c r="S146" i="3"/>
  <c r="R146" i="3"/>
  <c r="Q146" i="3"/>
  <c r="P146" i="3"/>
  <c r="O146" i="3"/>
  <c r="N146" i="3"/>
  <c r="M146" i="3"/>
  <c r="L146" i="3"/>
  <c r="K146" i="3"/>
  <c r="J146" i="3"/>
  <c r="I146" i="3"/>
  <c r="H146" i="3"/>
  <c r="G146" i="3"/>
  <c r="F146" i="3"/>
  <c r="E146" i="3"/>
  <c r="D146" i="3"/>
  <c r="T145" i="3"/>
  <c r="S145" i="3"/>
  <c r="R145" i="3"/>
  <c r="Q145" i="3"/>
  <c r="P145" i="3"/>
  <c r="O145" i="3"/>
  <c r="N145" i="3"/>
  <c r="M145" i="3"/>
  <c r="L145" i="3"/>
  <c r="K145" i="3"/>
  <c r="J145" i="3"/>
  <c r="I145" i="3"/>
  <c r="H145" i="3"/>
  <c r="G145" i="3"/>
  <c r="F145" i="3"/>
  <c r="E145" i="3"/>
  <c r="D145" i="3"/>
  <c r="T144" i="3"/>
  <c r="S144" i="3"/>
  <c r="R144" i="3"/>
  <c r="Q144" i="3"/>
  <c r="P144" i="3"/>
  <c r="O144" i="3"/>
  <c r="N144" i="3"/>
  <c r="M144" i="3"/>
  <c r="L144" i="3"/>
  <c r="K144" i="3"/>
  <c r="J144" i="3"/>
  <c r="I144" i="3"/>
  <c r="H144" i="3"/>
  <c r="G144" i="3"/>
  <c r="F144" i="3"/>
  <c r="E144" i="3"/>
  <c r="D144" i="3"/>
  <c r="T143" i="3"/>
  <c r="S143" i="3"/>
  <c r="R143" i="3"/>
  <c r="Q143" i="3"/>
  <c r="P143" i="3"/>
  <c r="O143" i="3"/>
  <c r="N143" i="3"/>
  <c r="M143" i="3"/>
  <c r="L143" i="3"/>
  <c r="K143" i="3"/>
  <c r="J143" i="3"/>
  <c r="I143" i="3"/>
  <c r="H143" i="3"/>
  <c r="G143" i="3"/>
  <c r="F143" i="3"/>
  <c r="E143" i="3"/>
  <c r="D143" i="3"/>
  <c r="T142" i="3"/>
  <c r="S142" i="3"/>
  <c r="R142" i="3"/>
  <c r="Q142" i="3"/>
  <c r="P142" i="3"/>
  <c r="O142" i="3"/>
  <c r="N142" i="3"/>
  <c r="M142" i="3"/>
  <c r="L142" i="3"/>
  <c r="K142" i="3"/>
  <c r="H142" i="3"/>
  <c r="G142" i="3"/>
  <c r="F142" i="3"/>
  <c r="E142" i="3"/>
  <c r="D142" i="3"/>
  <c r="T141" i="3"/>
  <c r="S141" i="3"/>
  <c r="R141" i="3"/>
  <c r="Q141" i="3"/>
  <c r="P141" i="3"/>
  <c r="O141" i="3"/>
  <c r="N141" i="3"/>
  <c r="M141" i="3"/>
  <c r="L141" i="3"/>
  <c r="K141" i="3"/>
  <c r="J141" i="3"/>
  <c r="I141" i="3"/>
  <c r="H141" i="3"/>
  <c r="G141" i="3"/>
  <c r="F141" i="3"/>
  <c r="E141" i="3"/>
  <c r="D141" i="3"/>
  <c r="T140" i="3"/>
  <c r="S140" i="3"/>
  <c r="R140" i="3"/>
  <c r="Q140" i="3"/>
  <c r="P140" i="3"/>
  <c r="O140" i="3"/>
  <c r="N140" i="3"/>
  <c r="M140" i="3"/>
  <c r="L140" i="3"/>
  <c r="K140" i="3"/>
  <c r="J140" i="3"/>
  <c r="I140" i="3"/>
  <c r="H140" i="3"/>
  <c r="G140" i="3"/>
  <c r="F140" i="3"/>
  <c r="E140" i="3"/>
  <c r="D140" i="3"/>
  <c r="T138" i="3"/>
  <c r="S138" i="3"/>
  <c r="R138" i="3"/>
  <c r="Q138" i="3"/>
  <c r="P138" i="3"/>
  <c r="O138" i="3"/>
  <c r="N138" i="3"/>
  <c r="M138" i="3"/>
  <c r="L138" i="3"/>
  <c r="K138" i="3"/>
  <c r="J138" i="3"/>
  <c r="I138" i="3"/>
  <c r="H138" i="3"/>
  <c r="G138" i="3"/>
  <c r="F138" i="3"/>
  <c r="E138" i="3"/>
  <c r="D138" i="3"/>
  <c r="T137" i="3"/>
  <c r="S137" i="3"/>
  <c r="R137" i="3"/>
  <c r="Q137" i="3"/>
  <c r="P137" i="3"/>
  <c r="O137" i="3"/>
  <c r="N137" i="3"/>
  <c r="M137" i="3"/>
  <c r="L137" i="3"/>
  <c r="K137" i="3"/>
  <c r="J137" i="3"/>
  <c r="I137" i="3"/>
  <c r="H137" i="3"/>
  <c r="G137" i="3"/>
  <c r="F137" i="3"/>
  <c r="E137" i="3"/>
  <c r="D137" i="3"/>
  <c r="T136" i="3"/>
  <c r="S136" i="3"/>
  <c r="R136" i="3"/>
  <c r="Q136" i="3"/>
  <c r="P136" i="3"/>
  <c r="O136" i="3"/>
  <c r="N136" i="3"/>
  <c r="M136" i="3"/>
  <c r="L136" i="3"/>
  <c r="K136" i="3"/>
  <c r="J136" i="3"/>
  <c r="I136" i="3"/>
  <c r="H136" i="3"/>
  <c r="G136" i="3"/>
  <c r="F136" i="3"/>
  <c r="E136" i="3"/>
  <c r="D136" i="3"/>
  <c r="T134" i="3"/>
  <c r="S134" i="3"/>
  <c r="R134" i="3"/>
  <c r="Q134" i="3"/>
  <c r="P134" i="3"/>
  <c r="O134" i="3"/>
  <c r="N134" i="3"/>
  <c r="M134" i="3"/>
  <c r="L134" i="3"/>
  <c r="K134" i="3"/>
  <c r="J134" i="3"/>
  <c r="I134" i="3"/>
  <c r="H134" i="3"/>
  <c r="G134" i="3"/>
  <c r="F134" i="3"/>
  <c r="E134" i="3"/>
  <c r="D134" i="3"/>
  <c r="T133" i="3"/>
  <c r="S133" i="3"/>
  <c r="R133" i="3"/>
  <c r="Q133" i="3"/>
  <c r="P133" i="3"/>
  <c r="O133" i="3"/>
  <c r="N133" i="3"/>
  <c r="M133" i="3"/>
  <c r="L133" i="3"/>
  <c r="K133" i="3"/>
  <c r="J133" i="3"/>
  <c r="I133" i="3"/>
  <c r="H133" i="3"/>
  <c r="G133" i="3"/>
  <c r="F133" i="3"/>
  <c r="E133" i="3"/>
  <c r="D133" i="3"/>
  <c r="T132" i="3"/>
  <c r="S132" i="3"/>
  <c r="R132" i="3"/>
  <c r="Q132" i="3"/>
  <c r="P132" i="3"/>
  <c r="O132" i="3"/>
  <c r="N132" i="3"/>
  <c r="M132" i="3"/>
  <c r="L132" i="3"/>
  <c r="K132" i="3"/>
  <c r="J132" i="3"/>
  <c r="I132" i="3"/>
  <c r="H132" i="3"/>
  <c r="G132" i="3"/>
  <c r="F132" i="3"/>
  <c r="E132" i="3"/>
  <c r="D132" i="3"/>
  <c r="T131" i="3"/>
  <c r="S131" i="3"/>
  <c r="R131" i="3"/>
  <c r="Q131" i="3"/>
  <c r="P131" i="3"/>
  <c r="O131" i="3"/>
  <c r="N131" i="3"/>
  <c r="M131" i="3"/>
  <c r="L131" i="3"/>
  <c r="K131" i="3"/>
  <c r="J131" i="3"/>
  <c r="I131" i="3"/>
  <c r="H131" i="3"/>
  <c r="G131" i="3"/>
  <c r="F131" i="3"/>
  <c r="E131" i="3"/>
  <c r="D131" i="3"/>
  <c r="T130" i="3"/>
  <c r="S130" i="3"/>
  <c r="R130" i="3"/>
  <c r="Q130" i="3"/>
  <c r="P130" i="3"/>
  <c r="O130" i="3"/>
  <c r="N130" i="3"/>
  <c r="M130" i="3"/>
  <c r="L130" i="3"/>
  <c r="K130" i="3"/>
  <c r="J130" i="3"/>
  <c r="I130" i="3"/>
  <c r="H130" i="3"/>
  <c r="G130" i="3"/>
  <c r="F130" i="3"/>
  <c r="E130" i="3"/>
  <c r="D130" i="3"/>
  <c r="T129" i="3"/>
  <c r="S129" i="3"/>
  <c r="R129" i="3"/>
  <c r="Q129" i="3"/>
  <c r="P129" i="3"/>
  <c r="O129" i="3"/>
  <c r="N129" i="3"/>
  <c r="M129" i="3"/>
  <c r="L129" i="3"/>
  <c r="K129" i="3"/>
  <c r="J129" i="3"/>
  <c r="I129" i="3"/>
  <c r="H129" i="3"/>
  <c r="G129" i="3"/>
  <c r="F129" i="3"/>
  <c r="E129" i="3"/>
  <c r="D129" i="3"/>
  <c r="T128" i="3"/>
  <c r="S128" i="3"/>
  <c r="R128" i="3"/>
  <c r="Q128" i="3"/>
  <c r="P128" i="3"/>
  <c r="O128" i="3"/>
  <c r="N128" i="3"/>
  <c r="M128" i="3"/>
  <c r="L128" i="3"/>
  <c r="K128" i="3"/>
  <c r="J128" i="3"/>
  <c r="I128" i="3"/>
  <c r="H128" i="3"/>
  <c r="G128" i="3"/>
  <c r="F128" i="3"/>
  <c r="E128" i="3"/>
  <c r="D128" i="3"/>
  <c r="T127" i="3"/>
  <c r="S127" i="3"/>
  <c r="R127" i="3"/>
  <c r="Q127" i="3"/>
  <c r="P127" i="3"/>
  <c r="O127" i="3"/>
  <c r="N127" i="3"/>
  <c r="M127" i="3"/>
  <c r="L127" i="3"/>
  <c r="K127" i="3"/>
  <c r="J127" i="3"/>
  <c r="I127" i="3"/>
  <c r="H127" i="3"/>
  <c r="G127" i="3"/>
  <c r="F127" i="3"/>
  <c r="E127" i="3"/>
  <c r="D127" i="3"/>
  <c r="T126" i="3"/>
  <c r="S126" i="3"/>
  <c r="R126" i="3"/>
  <c r="Q126" i="3"/>
  <c r="P126" i="3"/>
  <c r="O126" i="3"/>
  <c r="N126" i="3"/>
  <c r="M126" i="3"/>
  <c r="L126" i="3"/>
  <c r="K126" i="3"/>
  <c r="J126" i="3"/>
  <c r="I126" i="3"/>
  <c r="H126" i="3"/>
  <c r="G126" i="3"/>
  <c r="F126" i="3"/>
  <c r="E126" i="3"/>
  <c r="D126" i="3"/>
  <c r="T124" i="3"/>
  <c r="S124" i="3"/>
  <c r="R124" i="3"/>
  <c r="Q124" i="3"/>
  <c r="P124" i="3"/>
  <c r="O124" i="3"/>
  <c r="N124" i="3"/>
  <c r="M124" i="3"/>
  <c r="L124" i="3"/>
  <c r="K124" i="3"/>
  <c r="J124" i="3"/>
  <c r="I124" i="3"/>
  <c r="H124" i="3"/>
  <c r="G124" i="3"/>
  <c r="F124" i="3"/>
  <c r="E124" i="3"/>
  <c r="D124" i="3"/>
  <c r="T121" i="3"/>
  <c r="S121" i="3"/>
  <c r="R121" i="3"/>
  <c r="Q121" i="3"/>
  <c r="P121" i="3"/>
  <c r="O121" i="3"/>
  <c r="N121" i="3"/>
  <c r="M121" i="3"/>
  <c r="L121" i="3"/>
  <c r="K121" i="3"/>
  <c r="J121" i="3"/>
  <c r="I121" i="3"/>
  <c r="H121" i="3"/>
  <c r="G121" i="3"/>
  <c r="F121" i="3"/>
  <c r="E121" i="3"/>
  <c r="D121" i="3"/>
  <c r="T120" i="3"/>
  <c r="S120" i="3"/>
  <c r="R120" i="3"/>
  <c r="Q120" i="3"/>
  <c r="P120" i="3"/>
  <c r="O120" i="3"/>
  <c r="N120" i="3"/>
  <c r="M120" i="3"/>
  <c r="L120" i="3"/>
  <c r="K120" i="3"/>
  <c r="J120" i="3"/>
  <c r="I120" i="3"/>
  <c r="H120" i="3"/>
  <c r="G120" i="3"/>
  <c r="F120" i="3"/>
  <c r="E120" i="3"/>
  <c r="D120" i="3"/>
  <c r="T119" i="3"/>
  <c r="S119" i="3"/>
  <c r="R119" i="3"/>
  <c r="Q119" i="3"/>
  <c r="P119" i="3"/>
  <c r="O119" i="3"/>
  <c r="N119" i="3"/>
  <c r="M119" i="3"/>
  <c r="L119" i="3"/>
  <c r="K119" i="3"/>
  <c r="J119" i="3"/>
  <c r="I119" i="3"/>
  <c r="H119" i="3"/>
  <c r="G119" i="3"/>
  <c r="F119" i="3"/>
  <c r="E119" i="3"/>
  <c r="D119" i="3"/>
  <c r="T118" i="3"/>
  <c r="S118" i="3"/>
  <c r="R118" i="3"/>
  <c r="Q118" i="3"/>
  <c r="P118" i="3"/>
  <c r="O118" i="3"/>
  <c r="N118" i="3"/>
  <c r="M118" i="3"/>
  <c r="L118" i="3"/>
  <c r="K118" i="3"/>
  <c r="J118" i="3"/>
  <c r="I118" i="3"/>
  <c r="H118" i="3"/>
  <c r="G118" i="3"/>
  <c r="F118" i="3"/>
  <c r="E118" i="3"/>
  <c r="D118" i="3"/>
  <c r="T117" i="3"/>
  <c r="S117" i="3"/>
  <c r="R117" i="3"/>
  <c r="Q117" i="3"/>
  <c r="P117" i="3"/>
  <c r="O117" i="3"/>
  <c r="N117" i="3"/>
  <c r="M117" i="3"/>
  <c r="L117" i="3"/>
  <c r="K117" i="3"/>
  <c r="J117" i="3"/>
  <c r="I117" i="3"/>
  <c r="H117" i="3"/>
  <c r="G117" i="3"/>
  <c r="F117" i="3"/>
  <c r="E117" i="3"/>
  <c r="D117" i="3"/>
  <c r="T116" i="3"/>
  <c r="S116" i="3"/>
  <c r="R116" i="3"/>
  <c r="Q116" i="3"/>
  <c r="P116" i="3"/>
  <c r="O116" i="3"/>
  <c r="N116" i="3"/>
  <c r="M116" i="3"/>
  <c r="L116" i="3"/>
  <c r="K116" i="3"/>
  <c r="J116" i="3"/>
  <c r="I116" i="3"/>
  <c r="H116" i="3"/>
  <c r="G116" i="3"/>
  <c r="F116" i="3"/>
  <c r="E116" i="3"/>
  <c r="D116" i="3"/>
  <c r="T115" i="3"/>
  <c r="S115" i="3"/>
  <c r="R115" i="3"/>
  <c r="Q115" i="3"/>
  <c r="P115" i="3"/>
  <c r="O115" i="3"/>
  <c r="N115" i="3"/>
  <c r="M115" i="3"/>
  <c r="L115" i="3"/>
  <c r="K115" i="3"/>
  <c r="J115" i="3"/>
  <c r="I115" i="3"/>
  <c r="H115" i="3"/>
  <c r="G115" i="3"/>
  <c r="F115" i="3"/>
  <c r="E115" i="3"/>
  <c r="D115" i="3"/>
  <c r="T114" i="3"/>
  <c r="S114" i="3"/>
  <c r="R114" i="3"/>
  <c r="Q114" i="3"/>
  <c r="P114" i="3"/>
  <c r="O114" i="3"/>
  <c r="N114" i="3"/>
  <c r="M114" i="3"/>
  <c r="L114" i="3"/>
  <c r="K114" i="3"/>
  <c r="J114" i="3"/>
  <c r="I114" i="3"/>
  <c r="H114" i="3"/>
  <c r="G114" i="3"/>
  <c r="F114" i="3"/>
  <c r="E114" i="3"/>
  <c r="D114" i="3"/>
  <c r="T112" i="3"/>
  <c r="S112" i="3"/>
  <c r="R112" i="3"/>
  <c r="Q112" i="3"/>
  <c r="P112" i="3"/>
  <c r="O112" i="3"/>
  <c r="N112" i="3"/>
  <c r="M112" i="3"/>
  <c r="L112" i="3"/>
  <c r="K112" i="3"/>
  <c r="J112" i="3"/>
  <c r="I112" i="3"/>
  <c r="H112" i="3"/>
  <c r="G112" i="3"/>
  <c r="F112" i="3"/>
  <c r="E112" i="3"/>
  <c r="D112" i="3"/>
  <c r="T111" i="3"/>
  <c r="S111" i="3"/>
  <c r="R111" i="3"/>
  <c r="Q111" i="3"/>
  <c r="P111" i="3"/>
  <c r="O111" i="3"/>
  <c r="N111" i="3"/>
  <c r="M111" i="3"/>
  <c r="L111" i="3"/>
  <c r="K111" i="3"/>
  <c r="J111" i="3"/>
  <c r="I111" i="3"/>
  <c r="H111" i="3"/>
  <c r="G111" i="3"/>
  <c r="F111" i="3"/>
  <c r="E111" i="3"/>
  <c r="D111" i="3"/>
  <c r="T110" i="3"/>
  <c r="S110" i="3"/>
  <c r="R110" i="3"/>
  <c r="Q110" i="3"/>
  <c r="P110" i="3"/>
  <c r="O110" i="3"/>
  <c r="N110" i="3"/>
  <c r="M110" i="3"/>
  <c r="L110" i="3"/>
  <c r="K110" i="3"/>
  <c r="J110" i="3"/>
  <c r="I110" i="3"/>
  <c r="H110" i="3"/>
  <c r="G110" i="3"/>
  <c r="F110" i="3"/>
  <c r="E110" i="3"/>
  <c r="D110" i="3"/>
  <c r="T109" i="3"/>
  <c r="S109" i="3"/>
  <c r="R109" i="3"/>
  <c r="Q109" i="3"/>
  <c r="P109" i="3"/>
  <c r="O109" i="3"/>
  <c r="N109" i="3"/>
  <c r="M109" i="3"/>
  <c r="L109" i="3"/>
  <c r="K109" i="3"/>
  <c r="J109" i="3"/>
  <c r="I109" i="3"/>
  <c r="H109" i="3"/>
  <c r="G109" i="3"/>
  <c r="F109" i="3"/>
  <c r="E109" i="3"/>
  <c r="D109" i="3"/>
  <c r="T108" i="3"/>
  <c r="S108" i="3"/>
  <c r="R108" i="3"/>
  <c r="Q108" i="3"/>
  <c r="P108" i="3"/>
  <c r="O108" i="3"/>
  <c r="N108" i="3"/>
  <c r="M108" i="3"/>
  <c r="L108" i="3"/>
  <c r="K108" i="3"/>
  <c r="J108" i="3"/>
  <c r="I108" i="3"/>
  <c r="H108" i="3"/>
  <c r="G108" i="3"/>
  <c r="F108" i="3"/>
  <c r="E108" i="3"/>
  <c r="D108" i="3"/>
  <c r="T106" i="3"/>
  <c r="S106" i="3"/>
  <c r="R106" i="3"/>
  <c r="Q106" i="3"/>
  <c r="P106" i="3"/>
  <c r="O106" i="3"/>
  <c r="N106" i="3"/>
  <c r="M106" i="3"/>
  <c r="L106" i="3"/>
  <c r="K106" i="3"/>
  <c r="J106" i="3"/>
  <c r="I106" i="3"/>
  <c r="H106" i="3"/>
  <c r="G106" i="3"/>
  <c r="F106" i="3"/>
  <c r="E106" i="3"/>
  <c r="D106" i="3"/>
  <c r="T105" i="3"/>
  <c r="S105" i="3"/>
  <c r="R105" i="3"/>
  <c r="Q105" i="3"/>
  <c r="P105" i="3"/>
  <c r="O105" i="3"/>
  <c r="N105" i="3"/>
  <c r="M105" i="3"/>
  <c r="L105" i="3"/>
  <c r="K105" i="3"/>
  <c r="J105" i="3"/>
  <c r="I105" i="3"/>
  <c r="H105" i="3"/>
  <c r="G105" i="3"/>
  <c r="F105" i="3"/>
  <c r="E105" i="3"/>
  <c r="D105" i="3"/>
  <c r="T104" i="3"/>
  <c r="S104" i="3"/>
  <c r="R104" i="3"/>
  <c r="Q104" i="3"/>
  <c r="P104" i="3"/>
  <c r="O104" i="3"/>
  <c r="N104" i="3"/>
  <c r="M104" i="3"/>
  <c r="L104" i="3"/>
  <c r="K104" i="3"/>
  <c r="J104" i="3"/>
  <c r="I104" i="3"/>
  <c r="H104" i="3"/>
  <c r="G104" i="3"/>
  <c r="F104" i="3"/>
  <c r="E104" i="3"/>
  <c r="D104" i="3"/>
  <c r="T103" i="3"/>
  <c r="S103" i="3"/>
  <c r="R103" i="3"/>
  <c r="Q103" i="3"/>
  <c r="P103" i="3"/>
  <c r="O103" i="3"/>
  <c r="N103" i="3"/>
  <c r="M103" i="3"/>
  <c r="L103" i="3"/>
  <c r="K103" i="3"/>
  <c r="J103" i="3"/>
  <c r="I103" i="3"/>
  <c r="H103" i="3"/>
  <c r="G103" i="3"/>
  <c r="F103" i="3"/>
  <c r="E103" i="3"/>
  <c r="D103" i="3"/>
  <c r="T102" i="3"/>
  <c r="S102" i="3"/>
  <c r="R102" i="3"/>
  <c r="Q102" i="3"/>
  <c r="P102" i="3"/>
  <c r="O102" i="3"/>
  <c r="N102" i="3"/>
  <c r="M102" i="3"/>
  <c r="L102" i="3"/>
  <c r="K102" i="3"/>
  <c r="J102" i="3"/>
  <c r="I102" i="3"/>
  <c r="H102" i="3"/>
  <c r="G102" i="3"/>
  <c r="F102" i="3"/>
  <c r="E102" i="3"/>
  <c r="D102" i="3"/>
  <c r="T101" i="3"/>
  <c r="S101" i="3"/>
  <c r="R101" i="3"/>
  <c r="Q101" i="3"/>
  <c r="P101" i="3"/>
  <c r="O101" i="3"/>
  <c r="N101" i="3"/>
  <c r="M101" i="3"/>
  <c r="L101" i="3"/>
  <c r="K101" i="3"/>
  <c r="J101" i="3"/>
  <c r="I101" i="3"/>
  <c r="H101" i="3"/>
  <c r="G101" i="3"/>
  <c r="F101" i="3"/>
  <c r="E101" i="3"/>
  <c r="D101" i="3"/>
  <c r="T98" i="3"/>
  <c r="S98" i="3"/>
  <c r="R98" i="3"/>
  <c r="Q98" i="3"/>
  <c r="P98" i="3"/>
  <c r="O98" i="3"/>
  <c r="N98" i="3"/>
  <c r="M98" i="3"/>
  <c r="L98" i="3"/>
  <c r="K98" i="3"/>
  <c r="J98" i="3"/>
  <c r="I98" i="3"/>
  <c r="H98" i="3"/>
  <c r="G98" i="3"/>
  <c r="F98" i="3"/>
  <c r="E98" i="3"/>
  <c r="D98" i="3"/>
  <c r="T97" i="3"/>
  <c r="S97" i="3"/>
  <c r="R97" i="3"/>
  <c r="Q97" i="3"/>
  <c r="P97" i="3"/>
  <c r="O97" i="3"/>
  <c r="N97" i="3"/>
  <c r="M97" i="3"/>
  <c r="L97" i="3"/>
  <c r="K97" i="3"/>
  <c r="J97" i="3"/>
  <c r="I97" i="3"/>
  <c r="H97" i="3"/>
  <c r="G97" i="3"/>
  <c r="F97" i="3"/>
  <c r="E97" i="3"/>
  <c r="D97" i="3"/>
  <c r="T96" i="3"/>
  <c r="S96" i="3"/>
  <c r="R96" i="3"/>
  <c r="Q96" i="3"/>
  <c r="P96" i="3"/>
  <c r="O96" i="3"/>
  <c r="N96" i="3"/>
  <c r="M96" i="3"/>
  <c r="L96" i="3"/>
  <c r="K96" i="3"/>
  <c r="J96" i="3"/>
  <c r="I96" i="3"/>
  <c r="H96" i="3"/>
  <c r="G96" i="3"/>
  <c r="F96" i="3"/>
  <c r="E96" i="3"/>
  <c r="D96" i="3"/>
  <c r="T95" i="3"/>
  <c r="S95" i="3"/>
  <c r="R95" i="3"/>
  <c r="Q95" i="3"/>
  <c r="P95" i="3"/>
  <c r="O95" i="3"/>
  <c r="N95" i="3"/>
  <c r="M95" i="3"/>
  <c r="L95" i="3"/>
  <c r="K95" i="3"/>
  <c r="J95" i="3"/>
  <c r="I95" i="3"/>
  <c r="H95" i="3"/>
  <c r="G95" i="3"/>
  <c r="F95" i="3"/>
  <c r="E95" i="3"/>
  <c r="D95" i="3"/>
  <c r="T94" i="3"/>
  <c r="S94" i="3"/>
  <c r="R94" i="3"/>
  <c r="Q94" i="3"/>
  <c r="P94" i="3"/>
  <c r="O94" i="3"/>
  <c r="N94" i="3"/>
  <c r="M94" i="3"/>
  <c r="L94" i="3"/>
  <c r="K94" i="3"/>
  <c r="J94" i="3"/>
  <c r="I94" i="3"/>
  <c r="H94" i="3"/>
  <c r="G94" i="3"/>
  <c r="F94" i="3"/>
  <c r="E94" i="3"/>
  <c r="D94" i="3"/>
  <c r="T93" i="3"/>
  <c r="S93" i="3"/>
  <c r="R93" i="3"/>
  <c r="Q93" i="3"/>
  <c r="P93" i="3"/>
  <c r="O93" i="3"/>
  <c r="N93" i="3"/>
  <c r="M93" i="3"/>
  <c r="L93" i="3"/>
  <c r="K93" i="3"/>
  <c r="J93" i="3"/>
  <c r="I93" i="3"/>
  <c r="H93" i="3"/>
  <c r="G93" i="3"/>
  <c r="F93" i="3"/>
  <c r="E93" i="3"/>
  <c r="D93" i="3"/>
  <c r="T92" i="3"/>
  <c r="S92" i="3"/>
  <c r="R92" i="3"/>
  <c r="Q92" i="3"/>
  <c r="P92" i="3"/>
  <c r="O92" i="3"/>
  <c r="N92" i="3"/>
  <c r="M92" i="3"/>
  <c r="L92" i="3"/>
  <c r="K92" i="3"/>
  <c r="J92" i="3"/>
  <c r="I92" i="3"/>
  <c r="H92" i="3"/>
  <c r="G92" i="3"/>
  <c r="F92" i="3"/>
  <c r="E92" i="3"/>
  <c r="D92" i="3"/>
  <c r="T91" i="3"/>
  <c r="S91" i="3"/>
  <c r="R91" i="3"/>
  <c r="Q91" i="3"/>
  <c r="P91" i="3"/>
  <c r="O91" i="3"/>
  <c r="N91" i="3"/>
  <c r="M91" i="3"/>
  <c r="L91" i="3"/>
  <c r="K91" i="3"/>
  <c r="J91" i="3"/>
  <c r="I91" i="3"/>
  <c r="H91" i="3"/>
  <c r="G91" i="3"/>
  <c r="F91" i="3"/>
  <c r="E91" i="3"/>
  <c r="D91" i="3"/>
  <c r="T90" i="3"/>
  <c r="S90" i="3"/>
  <c r="R90" i="3"/>
  <c r="Q90" i="3"/>
  <c r="P90" i="3"/>
  <c r="O90" i="3"/>
  <c r="N90" i="3"/>
  <c r="M90" i="3"/>
  <c r="L90" i="3"/>
  <c r="K90" i="3"/>
  <c r="J90" i="3"/>
  <c r="I90" i="3"/>
  <c r="H90" i="3"/>
  <c r="G90" i="3"/>
  <c r="F90" i="3"/>
  <c r="E90" i="3"/>
  <c r="D90" i="3"/>
  <c r="T89" i="3"/>
  <c r="S89" i="3"/>
  <c r="R89" i="3"/>
  <c r="Q89" i="3"/>
  <c r="P89" i="3"/>
  <c r="O89" i="3"/>
  <c r="N89" i="3"/>
  <c r="M89" i="3"/>
  <c r="L89" i="3"/>
  <c r="K89" i="3"/>
  <c r="J89" i="3"/>
  <c r="I89" i="3"/>
  <c r="H89" i="3"/>
  <c r="G89" i="3"/>
  <c r="F89" i="3"/>
  <c r="E89" i="3"/>
  <c r="D89" i="3"/>
  <c r="T87" i="3"/>
  <c r="S87" i="3"/>
  <c r="R87" i="3"/>
  <c r="Q87" i="3"/>
  <c r="P87" i="3"/>
  <c r="O87" i="3"/>
  <c r="N87" i="3"/>
  <c r="M87" i="3"/>
  <c r="L87" i="3"/>
  <c r="K87" i="3"/>
  <c r="J87" i="3"/>
  <c r="I87" i="3"/>
  <c r="H87" i="3"/>
  <c r="G87" i="3"/>
  <c r="F87" i="3"/>
  <c r="E87" i="3"/>
  <c r="D87" i="3"/>
  <c r="T86" i="3"/>
  <c r="S86" i="3"/>
  <c r="R86" i="3"/>
  <c r="Q86" i="3"/>
  <c r="P86" i="3"/>
  <c r="O86" i="3"/>
  <c r="N86" i="3"/>
  <c r="M86" i="3"/>
  <c r="L86" i="3"/>
  <c r="K86" i="3"/>
  <c r="J86" i="3"/>
  <c r="I86" i="3"/>
  <c r="H86" i="3"/>
  <c r="G86" i="3"/>
  <c r="F86" i="3"/>
  <c r="E86" i="3"/>
  <c r="D86" i="3"/>
  <c r="T85" i="3"/>
  <c r="S85" i="3"/>
  <c r="R85" i="3"/>
  <c r="O85" i="3"/>
  <c r="N85" i="3"/>
  <c r="M85" i="3"/>
  <c r="L85" i="3"/>
  <c r="K85" i="3"/>
  <c r="J85" i="3"/>
  <c r="I85" i="3"/>
  <c r="H85" i="3"/>
  <c r="G85" i="3"/>
  <c r="F85" i="3"/>
  <c r="E85" i="3"/>
  <c r="D85" i="3"/>
  <c r="T84" i="3"/>
  <c r="S84" i="3"/>
  <c r="R84" i="3"/>
  <c r="Q84" i="3"/>
  <c r="P84" i="3"/>
  <c r="O84" i="3"/>
  <c r="N84" i="3"/>
  <c r="M84" i="3"/>
  <c r="L84" i="3"/>
  <c r="K84" i="3"/>
  <c r="J84" i="3"/>
  <c r="I84" i="3"/>
  <c r="H84" i="3"/>
  <c r="G84" i="3"/>
  <c r="F84" i="3"/>
  <c r="E84" i="3"/>
  <c r="D84" i="3"/>
  <c r="T83" i="3"/>
  <c r="S83" i="3"/>
  <c r="R83" i="3"/>
  <c r="Q83" i="3"/>
  <c r="P83" i="3"/>
  <c r="O83" i="3"/>
  <c r="N83" i="3"/>
  <c r="M83" i="3"/>
  <c r="L83" i="3"/>
  <c r="K83" i="3"/>
  <c r="J83" i="3"/>
  <c r="I83" i="3"/>
  <c r="H83" i="3"/>
  <c r="G83" i="3"/>
  <c r="F83" i="3"/>
  <c r="E83" i="3"/>
  <c r="D83" i="3"/>
  <c r="T82" i="3"/>
  <c r="S82" i="3"/>
  <c r="R82" i="3"/>
  <c r="Q82" i="3"/>
  <c r="P82" i="3"/>
  <c r="O82" i="3"/>
  <c r="N82" i="3"/>
  <c r="M82" i="3"/>
  <c r="L82" i="3"/>
  <c r="K82" i="3"/>
  <c r="J82" i="3"/>
  <c r="I82" i="3"/>
  <c r="H82" i="3"/>
  <c r="G82" i="3"/>
  <c r="F82" i="3"/>
  <c r="E82" i="3"/>
  <c r="D82" i="3"/>
  <c r="T81" i="3"/>
  <c r="S81" i="3"/>
  <c r="R81" i="3"/>
  <c r="Q81" i="3"/>
  <c r="P81" i="3"/>
  <c r="O81" i="3"/>
  <c r="N81" i="3"/>
  <c r="M81" i="3"/>
  <c r="L81" i="3"/>
  <c r="K81" i="3"/>
  <c r="J81" i="3"/>
  <c r="I81" i="3"/>
  <c r="H81" i="3"/>
  <c r="G81" i="3"/>
  <c r="F81" i="3"/>
  <c r="E81" i="3"/>
  <c r="D81" i="3"/>
  <c r="T80" i="3"/>
  <c r="S80" i="3"/>
  <c r="R80" i="3"/>
  <c r="Q80" i="3"/>
  <c r="P80" i="3"/>
  <c r="O80" i="3"/>
  <c r="N80" i="3"/>
  <c r="M80" i="3"/>
  <c r="L80" i="3"/>
  <c r="K80" i="3"/>
  <c r="J80" i="3"/>
  <c r="I80" i="3"/>
  <c r="H80" i="3"/>
  <c r="G80" i="3"/>
  <c r="F80" i="3"/>
  <c r="E80" i="3"/>
  <c r="D80" i="3"/>
  <c r="T79" i="3"/>
  <c r="S79" i="3"/>
  <c r="R79" i="3"/>
  <c r="Q79" i="3"/>
  <c r="P79" i="3"/>
  <c r="O79" i="3"/>
  <c r="N79" i="3"/>
  <c r="M79" i="3"/>
  <c r="L79" i="3"/>
  <c r="K79" i="3"/>
  <c r="J79" i="3"/>
  <c r="I79" i="3"/>
  <c r="H79" i="3"/>
  <c r="G79" i="3"/>
  <c r="F79" i="3"/>
  <c r="E79" i="3"/>
  <c r="D79" i="3"/>
  <c r="T78" i="3"/>
  <c r="S78" i="3"/>
  <c r="R78" i="3"/>
  <c r="Q78" i="3"/>
  <c r="P78" i="3"/>
  <c r="O78" i="3"/>
  <c r="N78" i="3"/>
  <c r="M78" i="3"/>
  <c r="L78" i="3"/>
  <c r="K78" i="3"/>
  <c r="J78" i="3"/>
  <c r="I78" i="3"/>
  <c r="H78" i="3"/>
  <c r="G78" i="3"/>
  <c r="F78" i="3"/>
  <c r="E78" i="3"/>
  <c r="D78" i="3"/>
  <c r="T77" i="3"/>
  <c r="S77" i="3"/>
  <c r="R77" i="3"/>
  <c r="Q77" i="3"/>
  <c r="P77" i="3"/>
  <c r="O77" i="3"/>
  <c r="N77" i="3"/>
  <c r="M77" i="3"/>
  <c r="L77" i="3"/>
  <c r="K77" i="3"/>
  <c r="J77" i="3"/>
  <c r="I77" i="3"/>
  <c r="H77" i="3"/>
  <c r="G77" i="3"/>
  <c r="F77" i="3"/>
  <c r="E77" i="3"/>
  <c r="D77" i="3"/>
  <c r="T76" i="3"/>
  <c r="S76" i="3"/>
  <c r="R76" i="3"/>
  <c r="Q76" i="3"/>
  <c r="P76" i="3"/>
  <c r="O76" i="3"/>
  <c r="N76" i="3"/>
  <c r="M76" i="3"/>
  <c r="L76" i="3"/>
  <c r="K76" i="3"/>
  <c r="J76" i="3"/>
  <c r="I76" i="3"/>
  <c r="H76" i="3"/>
  <c r="G76" i="3"/>
  <c r="F76" i="3"/>
  <c r="E76" i="3"/>
  <c r="D76" i="3"/>
  <c r="T75" i="3"/>
  <c r="S75" i="3"/>
  <c r="R75" i="3"/>
  <c r="Q75" i="3"/>
  <c r="P75" i="3"/>
  <c r="O75" i="3"/>
  <c r="N75" i="3"/>
  <c r="M75" i="3"/>
  <c r="L75" i="3"/>
  <c r="K75" i="3"/>
  <c r="J75" i="3"/>
  <c r="I75" i="3"/>
  <c r="H75" i="3"/>
  <c r="G75" i="3"/>
  <c r="F75" i="3"/>
  <c r="E75" i="3"/>
  <c r="D75" i="3"/>
  <c r="T74" i="3"/>
  <c r="S74" i="3"/>
  <c r="R74" i="3"/>
  <c r="Q74" i="3"/>
  <c r="P74" i="3"/>
  <c r="O74" i="3"/>
  <c r="N74" i="3"/>
  <c r="M74" i="3"/>
  <c r="L74" i="3"/>
  <c r="K74" i="3"/>
  <c r="J74" i="3"/>
  <c r="I74" i="3"/>
  <c r="H74" i="3"/>
  <c r="G74" i="3"/>
  <c r="F74" i="3"/>
  <c r="E74" i="3"/>
  <c r="D74" i="3"/>
  <c r="T73" i="3"/>
  <c r="S73" i="3"/>
  <c r="R73" i="3"/>
  <c r="Q73" i="3"/>
  <c r="P73" i="3"/>
  <c r="O73" i="3"/>
  <c r="N73" i="3"/>
  <c r="M73" i="3"/>
  <c r="L73" i="3"/>
  <c r="K73" i="3"/>
  <c r="J73" i="3"/>
  <c r="I73" i="3"/>
  <c r="H73" i="3"/>
  <c r="G73" i="3"/>
  <c r="F73" i="3"/>
  <c r="E73" i="3"/>
  <c r="D73" i="3"/>
  <c r="T70" i="3"/>
  <c r="S70" i="3"/>
  <c r="R70" i="3"/>
  <c r="Q70" i="3"/>
  <c r="P70" i="3"/>
  <c r="O70" i="3"/>
  <c r="N70" i="3"/>
  <c r="M70" i="3"/>
  <c r="L70" i="3"/>
  <c r="K70" i="3"/>
  <c r="T68" i="3"/>
  <c r="S68" i="3"/>
  <c r="R68" i="3"/>
  <c r="Q68" i="3"/>
  <c r="P68" i="3"/>
  <c r="O68" i="3"/>
  <c r="N68" i="3"/>
  <c r="M68" i="3"/>
  <c r="L68" i="3"/>
  <c r="K68" i="3"/>
  <c r="J68" i="3"/>
  <c r="I68" i="3"/>
  <c r="H68" i="3"/>
  <c r="G68" i="3"/>
  <c r="F68" i="3"/>
  <c r="E68" i="3"/>
  <c r="D68" i="3"/>
  <c r="T67" i="3"/>
  <c r="S67" i="3"/>
  <c r="R67" i="3"/>
  <c r="Q67" i="3"/>
  <c r="P67" i="3"/>
  <c r="O67" i="3"/>
  <c r="N67" i="3"/>
  <c r="M67" i="3"/>
  <c r="L67" i="3"/>
  <c r="K67" i="3"/>
  <c r="J67" i="3"/>
  <c r="I67" i="3"/>
  <c r="H67" i="3"/>
  <c r="G67" i="3"/>
  <c r="F67" i="3"/>
  <c r="E67" i="3"/>
  <c r="D67" i="3"/>
  <c r="T64" i="3"/>
  <c r="S64" i="3"/>
  <c r="R64" i="3"/>
  <c r="Q64" i="3"/>
  <c r="P64" i="3"/>
  <c r="O64" i="3"/>
  <c r="N64" i="3"/>
  <c r="M64" i="3"/>
  <c r="L64" i="3"/>
  <c r="K64" i="3"/>
  <c r="J64" i="3"/>
  <c r="I64" i="3"/>
  <c r="H64" i="3"/>
  <c r="G64" i="3"/>
  <c r="F64" i="3"/>
  <c r="E64" i="3"/>
  <c r="D64" i="3"/>
  <c r="T63" i="3"/>
  <c r="S63" i="3"/>
  <c r="R63" i="3"/>
  <c r="Q63" i="3"/>
  <c r="P63" i="3"/>
  <c r="O63" i="3"/>
  <c r="N63" i="3"/>
  <c r="M63" i="3"/>
  <c r="L63" i="3"/>
  <c r="K63" i="3"/>
  <c r="J63" i="3"/>
  <c r="I63" i="3"/>
  <c r="H63" i="3"/>
  <c r="G63" i="3"/>
  <c r="F63" i="3"/>
  <c r="E63" i="3"/>
  <c r="D63" i="3"/>
  <c r="T62" i="3"/>
  <c r="S62" i="3"/>
  <c r="R62" i="3"/>
  <c r="Q62" i="3"/>
  <c r="P62" i="3"/>
  <c r="O62" i="3"/>
  <c r="N62" i="3"/>
  <c r="M62" i="3"/>
  <c r="L62" i="3"/>
  <c r="K62" i="3"/>
  <c r="J62" i="3"/>
  <c r="I62" i="3"/>
  <c r="H62" i="3"/>
  <c r="G62" i="3"/>
  <c r="F62" i="3"/>
  <c r="E62" i="3"/>
  <c r="D62" i="3"/>
  <c r="T61" i="3"/>
  <c r="S61" i="3"/>
  <c r="R61" i="3"/>
  <c r="Q61" i="3"/>
  <c r="P61" i="3"/>
  <c r="O61" i="3"/>
  <c r="N61" i="3"/>
  <c r="M61" i="3"/>
  <c r="L61" i="3"/>
  <c r="K61" i="3"/>
  <c r="J61" i="3"/>
  <c r="I61" i="3"/>
  <c r="H61" i="3"/>
  <c r="G61" i="3"/>
  <c r="F61" i="3"/>
  <c r="E61" i="3"/>
  <c r="D61" i="3"/>
  <c r="T60" i="3"/>
  <c r="S60" i="3"/>
  <c r="R60" i="3"/>
  <c r="Q60" i="3"/>
  <c r="P60" i="3"/>
  <c r="O60" i="3"/>
  <c r="N60" i="3"/>
  <c r="M60" i="3"/>
  <c r="L60" i="3"/>
  <c r="K60" i="3"/>
  <c r="J60" i="3"/>
  <c r="I60" i="3"/>
  <c r="H60" i="3"/>
  <c r="G60" i="3"/>
  <c r="F60" i="3"/>
  <c r="E60" i="3"/>
  <c r="D60" i="3"/>
  <c r="T59" i="3"/>
  <c r="S59" i="3"/>
  <c r="R59" i="3"/>
  <c r="Q59" i="3"/>
  <c r="P59" i="3"/>
  <c r="O59" i="3"/>
  <c r="N59" i="3"/>
  <c r="M59" i="3"/>
  <c r="L59" i="3"/>
  <c r="K59" i="3"/>
  <c r="J59" i="3"/>
  <c r="I59" i="3"/>
  <c r="H59" i="3"/>
  <c r="G59" i="3"/>
  <c r="F59" i="3"/>
  <c r="E59" i="3"/>
  <c r="D59" i="3"/>
  <c r="T58" i="3"/>
  <c r="S58" i="3"/>
  <c r="R58" i="3"/>
  <c r="Q58" i="3"/>
  <c r="P58" i="3"/>
  <c r="O58" i="3"/>
  <c r="N58" i="3"/>
  <c r="M58" i="3"/>
  <c r="L58" i="3"/>
  <c r="K58" i="3"/>
  <c r="J58" i="3"/>
  <c r="I58" i="3"/>
  <c r="H58" i="3"/>
  <c r="G58" i="3"/>
  <c r="F58" i="3"/>
  <c r="E58" i="3"/>
  <c r="D58" i="3"/>
  <c r="T57" i="3"/>
  <c r="S57" i="3"/>
  <c r="R57" i="3"/>
  <c r="Q57" i="3"/>
  <c r="P57" i="3"/>
  <c r="O57" i="3"/>
  <c r="N57" i="3"/>
  <c r="M57" i="3"/>
  <c r="L57" i="3"/>
  <c r="K57" i="3"/>
  <c r="J57" i="3"/>
  <c r="I57" i="3"/>
  <c r="H57" i="3"/>
  <c r="G57" i="3"/>
  <c r="F57" i="3"/>
  <c r="E57" i="3"/>
  <c r="D57" i="3"/>
  <c r="T56" i="3"/>
  <c r="S56" i="3"/>
  <c r="R56" i="3"/>
  <c r="Q56" i="3"/>
  <c r="P56" i="3"/>
  <c r="O56" i="3"/>
  <c r="N56" i="3"/>
  <c r="M56" i="3"/>
  <c r="L56" i="3"/>
  <c r="K56" i="3"/>
  <c r="J56" i="3"/>
  <c r="I56" i="3"/>
  <c r="H56" i="3"/>
  <c r="G56" i="3"/>
  <c r="F56" i="3"/>
  <c r="E56" i="3"/>
  <c r="D56" i="3"/>
  <c r="T55" i="3"/>
  <c r="S55" i="3"/>
  <c r="R55" i="3"/>
  <c r="Q55" i="3"/>
  <c r="P55" i="3"/>
  <c r="O55" i="3"/>
  <c r="N55" i="3"/>
  <c r="M55" i="3"/>
  <c r="L55" i="3"/>
  <c r="K55" i="3"/>
  <c r="J55" i="3"/>
  <c r="I55" i="3"/>
  <c r="H55" i="3"/>
  <c r="G55" i="3"/>
  <c r="F55" i="3"/>
  <c r="E55" i="3"/>
  <c r="D55" i="3"/>
  <c r="T54" i="3"/>
  <c r="S54" i="3"/>
  <c r="R54" i="3"/>
  <c r="Q54" i="3"/>
  <c r="P54" i="3"/>
  <c r="O54" i="3"/>
  <c r="N54" i="3"/>
  <c r="M54" i="3"/>
  <c r="L54" i="3"/>
  <c r="K54" i="3"/>
  <c r="J54" i="3"/>
  <c r="I54" i="3"/>
  <c r="H54" i="3"/>
  <c r="G54" i="3"/>
  <c r="F54" i="3"/>
  <c r="E54" i="3"/>
  <c r="D54" i="3"/>
  <c r="T52" i="3"/>
  <c r="S52" i="3"/>
  <c r="R52" i="3"/>
  <c r="Q52" i="3"/>
  <c r="P52" i="3"/>
  <c r="O52" i="3"/>
  <c r="N52" i="3"/>
  <c r="M52" i="3"/>
  <c r="L52" i="3"/>
  <c r="K52" i="3"/>
  <c r="J52" i="3"/>
  <c r="I52" i="3"/>
  <c r="H52" i="3"/>
  <c r="G52" i="3"/>
  <c r="F52" i="3"/>
  <c r="E52" i="3"/>
  <c r="D52" i="3"/>
  <c r="T51" i="3"/>
  <c r="S51" i="3"/>
  <c r="R51" i="3"/>
  <c r="Q51" i="3"/>
  <c r="P51" i="3"/>
  <c r="O51" i="3"/>
  <c r="N51" i="3"/>
  <c r="M51" i="3"/>
  <c r="L51" i="3"/>
  <c r="K51" i="3"/>
  <c r="J51" i="3"/>
  <c r="I51" i="3"/>
  <c r="H51" i="3"/>
  <c r="G51" i="3"/>
  <c r="F51" i="3"/>
  <c r="E51" i="3"/>
  <c r="D51" i="3"/>
  <c r="T50" i="3"/>
  <c r="S50" i="3"/>
  <c r="R50" i="3"/>
  <c r="Q50" i="3"/>
  <c r="P50" i="3"/>
  <c r="O50" i="3"/>
  <c r="N50" i="3"/>
  <c r="M50" i="3"/>
  <c r="L50" i="3"/>
  <c r="K50" i="3"/>
  <c r="J50" i="3"/>
  <c r="I50" i="3"/>
  <c r="H50" i="3"/>
  <c r="G50" i="3"/>
  <c r="F50" i="3"/>
  <c r="E50" i="3"/>
  <c r="D50" i="3"/>
  <c r="T49" i="3"/>
  <c r="S49" i="3"/>
  <c r="R49" i="3"/>
  <c r="Q49" i="3"/>
  <c r="P49" i="3"/>
  <c r="O49" i="3"/>
  <c r="N49" i="3"/>
  <c r="M49" i="3"/>
  <c r="L49" i="3"/>
  <c r="K49" i="3"/>
  <c r="J49" i="3"/>
  <c r="I49" i="3"/>
  <c r="H49" i="3"/>
  <c r="G49" i="3"/>
  <c r="F49" i="3"/>
  <c r="E49" i="3"/>
  <c r="D49" i="3"/>
  <c r="T46" i="3"/>
  <c r="S46" i="3"/>
  <c r="R46" i="3"/>
  <c r="Q46" i="3"/>
  <c r="P46" i="3"/>
  <c r="O46" i="3"/>
  <c r="N46" i="3"/>
  <c r="M46" i="3"/>
  <c r="L46" i="3"/>
  <c r="K46" i="3"/>
  <c r="J46" i="3"/>
  <c r="I46" i="3"/>
  <c r="H46" i="3"/>
  <c r="G46" i="3"/>
  <c r="F46" i="3"/>
  <c r="E46" i="3"/>
  <c r="D46" i="3"/>
  <c r="T45" i="3"/>
  <c r="S45" i="3"/>
  <c r="R45" i="3"/>
  <c r="Q45" i="3"/>
  <c r="P45" i="3"/>
  <c r="O45" i="3"/>
  <c r="N45" i="3"/>
  <c r="M45" i="3"/>
  <c r="L45" i="3"/>
  <c r="K45" i="3"/>
  <c r="J45" i="3"/>
  <c r="I45" i="3"/>
  <c r="H45" i="3"/>
  <c r="G45" i="3"/>
  <c r="F45" i="3"/>
  <c r="E45" i="3"/>
  <c r="D45" i="3"/>
  <c r="T44" i="3"/>
  <c r="S44" i="3"/>
  <c r="R44" i="3"/>
  <c r="Q44" i="3"/>
  <c r="P44" i="3"/>
  <c r="O44" i="3"/>
  <c r="N44" i="3"/>
  <c r="M44" i="3"/>
  <c r="L44" i="3"/>
  <c r="K44" i="3"/>
  <c r="J44" i="3"/>
  <c r="I44" i="3"/>
  <c r="H44" i="3"/>
  <c r="G44" i="3"/>
  <c r="F44" i="3"/>
  <c r="E44" i="3"/>
  <c r="D44" i="3"/>
  <c r="T43" i="3"/>
  <c r="S43" i="3"/>
  <c r="R43" i="3"/>
  <c r="Q43" i="3"/>
  <c r="P43" i="3"/>
  <c r="O43" i="3"/>
  <c r="N43" i="3"/>
  <c r="M43" i="3"/>
  <c r="L43" i="3"/>
  <c r="K43" i="3"/>
  <c r="J43" i="3"/>
  <c r="I43" i="3"/>
  <c r="H43" i="3"/>
  <c r="G43" i="3"/>
  <c r="F43" i="3"/>
  <c r="E43" i="3"/>
  <c r="D43" i="3"/>
  <c r="T42" i="3"/>
  <c r="S42" i="3"/>
  <c r="R42" i="3"/>
  <c r="Q42" i="3"/>
  <c r="P42" i="3"/>
  <c r="O42" i="3"/>
  <c r="N42" i="3"/>
  <c r="M42" i="3"/>
  <c r="L42" i="3"/>
  <c r="K42" i="3"/>
  <c r="J42" i="3"/>
  <c r="I42" i="3"/>
  <c r="H42" i="3"/>
  <c r="G42" i="3"/>
  <c r="F42" i="3"/>
  <c r="E42" i="3"/>
  <c r="D42" i="3"/>
  <c r="T41" i="3"/>
  <c r="S41" i="3"/>
  <c r="R41" i="3"/>
  <c r="Q41" i="3"/>
  <c r="P41" i="3"/>
  <c r="O41" i="3"/>
  <c r="N41" i="3"/>
  <c r="M41" i="3"/>
  <c r="L41" i="3"/>
  <c r="K41" i="3"/>
  <c r="J41" i="3"/>
  <c r="I41" i="3"/>
  <c r="H41" i="3"/>
  <c r="G41" i="3"/>
  <c r="F41" i="3"/>
  <c r="E41" i="3"/>
  <c r="D41" i="3"/>
  <c r="T40" i="3"/>
  <c r="S40" i="3"/>
  <c r="R40" i="3"/>
  <c r="Q40" i="3"/>
  <c r="P40" i="3"/>
  <c r="O40" i="3"/>
  <c r="N40" i="3"/>
  <c r="M40" i="3"/>
  <c r="L40" i="3"/>
  <c r="K40" i="3"/>
  <c r="J40" i="3"/>
  <c r="I40" i="3"/>
  <c r="H40" i="3"/>
  <c r="G40" i="3"/>
  <c r="F40" i="3"/>
  <c r="E40" i="3"/>
  <c r="D40" i="3"/>
  <c r="T39" i="3"/>
  <c r="S39" i="3"/>
  <c r="R39" i="3"/>
  <c r="Q39" i="3"/>
  <c r="P39" i="3"/>
  <c r="O39" i="3"/>
  <c r="N39" i="3"/>
  <c r="M39" i="3"/>
  <c r="L39" i="3"/>
  <c r="K39" i="3"/>
  <c r="J39" i="3"/>
  <c r="I39" i="3"/>
  <c r="H39" i="3"/>
  <c r="G39" i="3"/>
  <c r="F39" i="3"/>
  <c r="E39" i="3"/>
  <c r="D39" i="3"/>
  <c r="T38" i="3"/>
  <c r="S38" i="3"/>
  <c r="R38" i="3"/>
  <c r="Q38" i="3"/>
  <c r="P38" i="3"/>
  <c r="O38" i="3"/>
  <c r="N38" i="3"/>
  <c r="M38" i="3"/>
  <c r="L38" i="3"/>
  <c r="K38" i="3"/>
  <c r="J38" i="3"/>
  <c r="I38" i="3"/>
  <c r="H38" i="3"/>
  <c r="G38" i="3"/>
  <c r="F38" i="3"/>
  <c r="E38" i="3"/>
  <c r="D38" i="3"/>
  <c r="T37" i="3"/>
  <c r="S37" i="3"/>
  <c r="R37" i="3"/>
  <c r="Q37" i="3"/>
  <c r="P37" i="3"/>
  <c r="O37" i="3"/>
  <c r="N37" i="3"/>
  <c r="M37" i="3"/>
  <c r="L37" i="3"/>
  <c r="K37" i="3"/>
  <c r="J37" i="3"/>
  <c r="I37" i="3"/>
  <c r="H37" i="3"/>
  <c r="G37" i="3"/>
  <c r="F37" i="3"/>
  <c r="E37" i="3"/>
  <c r="D37" i="3"/>
  <c r="T35" i="3"/>
  <c r="S35" i="3"/>
  <c r="R35" i="3"/>
  <c r="Q35" i="3"/>
  <c r="P35" i="3"/>
  <c r="O35" i="3"/>
  <c r="N35" i="3"/>
  <c r="M35" i="3"/>
  <c r="L35" i="3"/>
  <c r="K35" i="3"/>
  <c r="J35" i="3"/>
  <c r="I35" i="3"/>
  <c r="H35" i="3"/>
  <c r="G35" i="3"/>
  <c r="F35" i="3"/>
  <c r="E35" i="3"/>
  <c r="D35" i="3"/>
  <c r="T34" i="3"/>
  <c r="S34" i="3"/>
  <c r="R34" i="3"/>
  <c r="Q34" i="3"/>
  <c r="P34" i="3"/>
  <c r="O34" i="3"/>
  <c r="N34" i="3"/>
  <c r="M34" i="3"/>
  <c r="L34" i="3"/>
  <c r="K34" i="3"/>
  <c r="J34" i="3"/>
  <c r="I34" i="3"/>
  <c r="H34" i="3"/>
  <c r="G34" i="3"/>
  <c r="F34" i="3"/>
  <c r="E34" i="3"/>
  <c r="D34" i="3"/>
  <c r="T33" i="3"/>
  <c r="S33" i="3"/>
  <c r="R33" i="3"/>
  <c r="Q33" i="3"/>
  <c r="P33" i="3"/>
  <c r="O33" i="3"/>
  <c r="N33" i="3"/>
  <c r="M33" i="3"/>
  <c r="L33" i="3"/>
  <c r="K33" i="3"/>
  <c r="J33" i="3"/>
  <c r="I33" i="3"/>
  <c r="H33" i="3"/>
  <c r="G33" i="3"/>
  <c r="F33" i="3"/>
  <c r="E33" i="3"/>
  <c r="D33" i="3"/>
  <c r="T32" i="3"/>
  <c r="S32" i="3"/>
  <c r="R32" i="3"/>
  <c r="Q32" i="3"/>
  <c r="P32" i="3"/>
  <c r="O32" i="3"/>
  <c r="N32" i="3"/>
  <c r="M32" i="3"/>
  <c r="L32" i="3"/>
  <c r="K32" i="3"/>
  <c r="J32" i="3"/>
  <c r="I32" i="3"/>
  <c r="H32" i="3"/>
  <c r="G32" i="3"/>
  <c r="F32" i="3"/>
  <c r="E32" i="3"/>
  <c r="D32" i="3"/>
  <c r="T31" i="3"/>
  <c r="S31" i="3"/>
  <c r="R31" i="3"/>
  <c r="Q31" i="3"/>
  <c r="P31" i="3"/>
  <c r="O31" i="3"/>
  <c r="N31" i="3"/>
  <c r="M31" i="3"/>
  <c r="L31" i="3"/>
  <c r="K31" i="3"/>
  <c r="J31" i="3"/>
  <c r="I31" i="3"/>
  <c r="H31" i="3"/>
  <c r="G31" i="3"/>
  <c r="F31" i="3"/>
  <c r="E31" i="3"/>
  <c r="D31" i="3"/>
  <c r="T29" i="3"/>
  <c r="S29" i="3"/>
  <c r="R29" i="3"/>
  <c r="Q29" i="3"/>
  <c r="P29" i="3"/>
  <c r="O29" i="3"/>
  <c r="N29" i="3"/>
  <c r="M29" i="3"/>
  <c r="L29" i="3"/>
  <c r="K29" i="3"/>
  <c r="J29" i="3"/>
  <c r="I29" i="3"/>
  <c r="H29" i="3"/>
  <c r="G29" i="3"/>
  <c r="F29" i="3"/>
  <c r="E29" i="3"/>
  <c r="D29" i="3"/>
  <c r="T28" i="3"/>
  <c r="S28" i="3"/>
  <c r="R28" i="3"/>
  <c r="Q28" i="3"/>
  <c r="P28" i="3"/>
  <c r="O28" i="3"/>
  <c r="N28" i="3"/>
  <c r="M28" i="3"/>
  <c r="L28" i="3"/>
  <c r="K28" i="3"/>
  <c r="J28" i="3"/>
  <c r="I28" i="3"/>
  <c r="H28" i="3"/>
  <c r="G28" i="3"/>
  <c r="F28" i="3"/>
  <c r="E28" i="3"/>
  <c r="D28" i="3"/>
  <c r="T27" i="3"/>
  <c r="S27" i="3"/>
  <c r="R27" i="3"/>
  <c r="Q27" i="3"/>
  <c r="P27" i="3"/>
  <c r="O27" i="3"/>
  <c r="N27" i="3"/>
  <c r="M27" i="3"/>
  <c r="L27" i="3"/>
  <c r="K27" i="3"/>
  <c r="J27" i="3"/>
  <c r="I27" i="3"/>
  <c r="H27" i="3"/>
  <c r="G27" i="3"/>
  <c r="F27" i="3"/>
  <c r="E27" i="3"/>
  <c r="D27" i="3"/>
  <c r="T26" i="3"/>
  <c r="S26" i="3"/>
  <c r="R26" i="3"/>
  <c r="Q26" i="3"/>
  <c r="P26" i="3"/>
  <c r="O26" i="3"/>
  <c r="N26" i="3"/>
  <c r="M26" i="3"/>
  <c r="L26" i="3"/>
  <c r="K26" i="3"/>
  <c r="J26" i="3"/>
  <c r="I26" i="3"/>
  <c r="H26" i="3"/>
  <c r="G26" i="3"/>
  <c r="F26" i="3"/>
  <c r="E26" i="3"/>
  <c r="D26" i="3"/>
  <c r="T24" i="3"/>
  <c r="S24" i="3"/>
  <c r="R24" i="3"/>
  <c r="Q24" i="3"/>
  <c r="P24" i="3"/>
  <c r="O24" i="3"/>
  <c r="N24" i="3"/>
  <c r="M24" i="3"/>
  <c r="L24" i="3"/>
  <c r="K24" i="3"/>
  <c r="J24" i="3"/>
  <c r="I24" i="3"/>
  <c r="H24" i="3"/>
  <c r="G24" i="3"/>
  <c r="F24" i="3"/>
  <c r="E24" i="3"/>
  <c r="D24" i="3"/>
  <c r="T23" i="3"/>
  <c r="S23" i="3"/>
  <c r="R23" i="3"/>
  <c r="Q23" i="3"/>
  <c r="P23" i="3"/>
  <c r="O23" i="3"/>
  <c r="N23" i="3"/>
  <c r="M23" i="3"/>
  <c r="L23" i="3"/>
  <c r="K23" i="3"/>
  <c r="J23" i="3"/>
  <c r="I23" i="3"/>
  <c r="H23" i="3"/>
  <c r="G23" i="3"/>
  <c r="F23" i="3"/>
  <c r="E23" i="3"/>
  <c r="D23" i="3"/>
  <c r="T22" i="3"/>
  <c r="S22" i="3"/>
  <c r="R22" i="3"/>
  <c r="Q22" i="3"/>
  <c r="P22" i="3"/>
  <c r="O22" i="3"/>
  <c r="N22" i="3"/>
  <c r="M22" i="3"/>
  <c r="L22" i="3"/>
  <c r="K22" i="3"/>
  <c r="J22" i="3"/>
  <c r="I22" i="3"/>
  <c r="H22" i="3"/>
  <c r="G22" i="3"/>
  <c r="F22" i="3"/>
  <c r="E22" i="3"/>
  <c r="D22" i="3"/>
  <c r="T21" i="3"/>
  <c r="S21" i="3"/>
  <c r="R21" i="3"/>
  <c r="Q21" i="3"/>
  <c r="P21" i="3"/>
  <c r="O21" i="3"/>
  <c r="N21" i="3"/>
  <c r="M21" i="3"/>
  <c r="L21" i="3"/>
  <c r="K21" i="3"/>
  <c r="J21" i="3"/>
  <c r="I21" i="3"/>
  <c r="H21" i="3"/>
  <c r="G21" i="3"/>
  <c r="F21" i="3"/>
  <c r="E21" i="3"/>
  <c r="D21" i="3"/>
  <c r="T20" i="3"/>
  <c r="S20" i="3"/>
  <c r="R20" i="3"/>
  <c r="Q20" i="3"/>
  <c r="P20" i="3"/>
  <c r="O20" i="3"/>
  <c r="N20" i="3"/>
  <c r="M20" i="3"/>
  <c r="L20" i="3"/>
  <c r="K20" i="3"/>
  <c r="J20" i="3"/>
  <c r="I20" i="3"/>
  <c r="H20" i="3"/>
  <c r="G20" i="3"/>
  <c r="F20" i="3"/>
  <c r="E20" i="3"/>
  <c r="D20" i="3"/>
  <c r="T18" i="3"/>
  <c r="S18" i="3"/>
  <c r="R18" i="3"/>
  <c r="Q18" i="3"/>
  <c r="P18" i="3"/>
  <c r="O18" i="3"/>
  <c r="N18" i="3"/>
  <c r="M18" i="3"/>
  <c r="L18" i="3"/>
  <c r="K18" i="3"/>
  <c r="J18" i="3"/>
  <c r="I18" i="3"/>
  <c r="H18" i="3"/>
  <c r="G18" i="3"/>
  <c r="F18" i="3"/>
  <c r="E18" i="3"/>
  <c r="D18" i="3"/>
  <c r="T17" i="3"/>
  <c r="S17" i="3"/>
  <c r="R17" i="3"/>
  <c r="Q17" i="3"/>
  <c r="P17" i="3"/>
  <c r="O17" i="3"/>
  <c r="N17" i="3"/>
  <c r="M17" i="3"/>
  <c r="L17" i="3"/>
  <c r="K17" i="3"/>
  <c r="J17" i="3"/>
  <c r="I17" i="3"/>
  <c r="H17" i="3"/>
  <c r="G17" i="3"/>
  <c r="F17" i="3"/>
  <c r="E17" i="3"/>
  <c r="D17" i="3"/>
  <c r="T16" i="3"/>
  <c r="S16" i="3"/>
  <c r="R16" i="3"/>
  <c r="Q16" i="3"/>
  <c r="P16" i="3"/>
  <c r="O16" i="3"/>
  <c r="N16" i="3"/>
  <c r="M16" i="3"/>
  <c r="L16" i="3"/>
  <c r="K16" i="3"/>
  <c r="J16" i="3"/>
  <c r="I16" i="3"/>
  <c r="H16" i="3"/>
  <c r="G16" i="3"/>
  <c r="F16" i="3"/>
  <c r="E16" i="3"/>
  <c r="D16" i="3"/>
  <c r="T15" i="3"/>
  <c r="S15" i="3"/>
  <c r="R15" i="3"/>
  <c r="Q15" i="3"/>
  <c r="P15" i="3"/>
  <c r="O15" i="3"/>
  <c r="N15" i="3"/>
  <c r="M15" i="3"/>
  <c r="L15" i="3"/>
  <c r="K15" i="3"/>
  <c r="J15" i="3"/>
  <c r="I15" i="3"/>
  <c r="H15" i="3"/>
  <c r="G15" i="3"/>
  <c r="F15" i="3"/>
  <c r="E15" i="3"/>
  <c r="D15" i="3"/>
  <c r="T14" i="3"/>
  <c r="S14" i="3"/>
  <c r="R14" i="3"/>
  <c r="Q14" i="3"/>
  <c r="P14" i="3"/>
  <c r="O14" i="3"/>
  <c r="N14" i="3"/>
  <c r="M14" i="3"/>
  <c r="L14" i="3"/>
  <c r="K14" i="3"/>
  <c r="J14" i="3"/>
  <c r="I14" i="3"/>
  <c r="H14" i="3"/>
  <c r="G14" i="3"/>
  <c r="F14" i="3"/>
  <c r="E14" i="3"/>
  <c r="D14" i="3"/>
  <c r="T13" i="3"/>
  <c r="S13" i="3"/>
  <c r="R13" i="3"/>
  <c r="Q13" i="3"/>
  <c r="P13" i="3"/>
  <c r="O13" i="3"/>
  <c r="N13" i="3"/>
  <c r="M13" i="3"/>
  <c r="L13" i="3"/>
  <c r="K13" i="3"/>
  <c r="J13" i="3"/>
  <c r="I13" i="3"/>
  <c r="H13" i="3"/>
  <c r="G13" i="3"/>
  <c r="F13" i="3"/>
  <c r="E13" i="3"/>
  <c r="D13" i="3"/>
  <c r="T12" i="3"/>
  <c r="S12" i="3"/>
  <c r="R12" i="3"/>
  <c r="Q12" i="3"/>
  <c r="P12" i="3"/>
  <c r="O12" i="3"/>
  <c r="N12" i="3"/>
  <c r="M12" i="3"/>
  <c r="L12" i="3"/>
  <c r="K12" i="3"/>
  <c r="J12" i="3"/>
  <c r="I12" i="3"/>
  <c r="H12" i="3"/>
  <c r="G12" i="3"/>
  <c r="F12" i="3"/>
  <c r="E12" i="3"/>
  <c r="D12" i="3"/>
  <c r="T11" i="3"/>
  <c r="S11" i="3"/>
  <c r="R11" i="3"/>
  <c r="Q11" i="3"/>
  <c r="P11" i="3"/>
  <c r="O11" i="3"/>
  <c r="N11" i="3"/>
  <c r="M11" i="3"/>
  <c r="L11" i="3"/>
  <c r="K11" i="3"/>
  <c r="J11" i="3"/>
  <c r="I11" i="3"/>
  <c r="H11" i="3"/>
  <c r="G11" i="3"/>
  <c r="F11" i="3"/>
  <c r="E11" i="3"/>
  <c r="D11" i="3"/>
  <c r="T10" i="3"/>
  <c r="S10" i="3"/>
  <c r="R10" i="3"/>
  <c r="Q10" i="3"/>
  <c r="P10" i="3"/>
  <c r="O10" i="3"/>
  <c r="N10" i="3"/>
  <c r="M10" i="3"/>
  <c r="L10" i="3"/>
  <c r="K10" i="3"/>
  <c r="J10" i="3"/>
  <c r="I10" i="3"/>
  <c r="H10" i="3"/>
  <c r="G10" i="3"/>
  <c r="F10" i="3"/>
  <c r="E10" i="3"/>
  <c r="D10" i="3"/>
  <c r="T9" i="3"/>
  <c r="S9" i="3"/>
  <c r="R9" i="3"/>
  <c r="Q9" i="3"/>
  <c r="P9" i="3"/>
  <c r="O9" i="3"/>
  <c r="N9" i="3"/>
  <c r="M9" i="3"/>
  <c r="L9" i="3"/>
  <c r="K9" i="3"/>
  <c r="J9" i="3"/>
  <c r="I9" i="3"/>
  <c r="H9" i="3"/>
  <c r="G9" i="3"/>
  <c r="F9" i="3"/>
  <c r="E9" i="3"/>
  <c r="D9" i="3"/>
  <c r="G72" i="4" l="1"/>
  <c r="D71" i="4"/>
  <c r="D72" i="4"/>
  <c r="T71" i="4"/>
  <c r="T74" i="4"/>
  <c r="T180" i="4"/>
  <c r="E4" i="2" l="1"/>
  <c r="F4" i="2"/>
  <c r="E5" i="2"/>
  <c r="F5" i="2"/>
  <c r="E7" i="2"/>
  <c r="F7" i="2"/>
  <c r="E8" i="2"/>
  <c r="F8" i="2"/>
  <c r="E9" i="2"/>
  <c r="F9" i="2"/>
  <c r="E10" i="2"/>
  <c r="F10" i="2"/>
  <c r="E11" i="2"/>
  <c r="F11" i="2"/>
  <c r="E12" i="2"/>
  <c r="F12" i="2"/>
  <c r="E13" i="2"/>
  <c r="F13" i="2"/>
  <c r="E14" i="2"/>
  <c r="F14" i="2"/>
  <c r="E15" i="2"/>
  <c r="F15" i="2"/>
  <c r="T170" i="1" l="1"/>
  <c r="S170" i="1"/>
  <c r="R170" i="1"/>
  <c r="Q170" i="1"/>
  <c r="P170" i="1"/>
  <c r="O170" i="1"/>
  <c r="N170" i="1"/>
  <c r="M170" i="1"/>
  <c r="L170" i="1"/>
  <c r="K170" i="1"/>
  <c r="J170" i="1"/>
  <c r="I170" i="1"/>
  <c r="H170" i="1"/>
  <c r="G170" i="1"/>
  <c r="F170" i="1"/>
  <c r="E170" i="1"/>
  <c r="D170" i="1"/>
  <c r="C170" i="1"/>
  <c r="T158" i="1"/>
  <c r="S158" i="1"/>
  <c r="R158" i="1"/>
  <c r="Q158" i="1"/>
  <c r="P158" i="1"/>
  <c r="O158" i="1"/>
  <c r="N158" i="1"/>
  <c r="M158" i="1"/>
  <c r="L158" i="1"/>
  <c r="K158" i="1"/>
  <c r="J158" i="1"/>
  <c r="H158" i="1"/>
  <c r="G158" i="1"/>
  <c r="F158" i="1"/>
  <c r="E158" i="1"/>
  <c r="D158" i="1"/>
  <c r="C158" i="1"/>
  <c r="I147" i="1"/>
  <c r="T140" i="1"/>
  <c r="S140" i="1"/>
  <c r="R140" i="1"/>
  <c r="Q140" i="1"/>
  <c r="P140" i="1"/>
  <c r="O140" i="1"/>
  <c r="N140" i="1"/>
  <c r="M140" i="1"/>
  <c r="L140" i="1"/>
  <c r="K140" i="1"/>
  <c r="J140" i="1"/>
  <c r="I140" i="1"/>
  <c r="H140" i="1"/>
  <c r="G140" i="1"/>
  <c r="F140" i="1"/>
  <c r="E140" i="1"/>
  <c r="D140" i="1"/>
  <c r="C140" i="1"/>
  <c r="C144" i="1" s="1"/>
  <c r="T127" i="1"/>
  <c r="S127" i="1"/>
  <c r="R127" i="1"/>
  <c r="Q127" i="1"/>
  <c r="P127" i="1"/>
  <c r="O127" i="1"/>
  <c r="N127" i="1"/>
  <c r="M127" i="1"/>
  <c r="L127" i="1"/>
  <c r="K127" i="1"/>
  <c r="J127" i="1"/>
  <c r="I127" i="1"/>
  <c r="H127" i="1"/>
  <c r="G127" i="1"/>
  <c r="F127" i="1"/>
  <c r="E127" i="1"/>
  <c r="D127" i="1"/>
  <c r="C127" i="1"/>
  <c r="T118" i="1"/>
  <c r="S118" i="1"/>
  <c r="R118" i="1"/>
  <c r="Q118" i="1"/>
  <c r="P118" i="1"/>
  <c r="O118" i="1"/>
  <c r="N118" i="1"/>
  <c r="M118" i="1"/>
  <c r="L118" i="1"/>
  <c r="K118" i="1"/>
  <c r="J118" i="1"/>
  <c r="I118" i="1"/>
  <c r="H118" i="1"/>
  <c r="G118" i="1"/>
  <c r="F118" i="1"/>
  <c r="E118" i="1"/>
  <c r="D118" i="1"/>
  <c r="C118" i="1"/>
  <c r="T112" i="1"/>
  <c r="S112" i="1"/>
  <c r="R112" i="1"/>
  <c r="Q112" i="1"/>
  <c r="P112" i="1"/>
  <c r="O112" i="1"/>
  <c r="N112" i="1"/>
  <c r="M112" i="1"/>
  <c r="L112" i="1"/>
  <c r="K112" i="1"/>
  <c r="J112" i="1"/>
  <c r="I112" i="1"/>
  <c r="H112" i="1"/>
  <c r="G112" i="1"/>
  <c r="F112" i="1"/>
  <c r="E112" i="1"/>
  <c r="D112" i="1"/>
  <c r="C112" i="1"/>
  <c r="S104" i="1"/>
  <c r="R104" i="1"/>
  <c r="Q104" i="1"/>
  <c r="O104" i="1"/>
  <c r="N104" i="1"/>
  <c r="M104" i="1"/>
  <c r="L104" i="1"/>
  <c r="K104" i="1"/>
  <c r="J104" i="1"/>
  <c r="I104" i="1"/>
  <c r="H104" i="1"/>
  <c r="G104" i="1"/>
  <c r="F104" i="1"/>
  <c r="E104" i="1"/>
  <c r="D104" i="1"/>
  <c r="C104" i="1"/>
  <c r="S91" i="1"/>
  <c r="R91" i="1"/>
  <c r="Q91" i="1"/>
  <c r="O91" i="1"/>
  <c r="N91" i="1"/>
  <c r="M91" i="1"/>
  <c r="L91" i="1"/>
  <c r="K91" i="1"/>
  <c r="J91" i="1"/>
  <c r="I91" i="1"/>
  <c r="H91" i="1"/>
  <c r="G91" i="1"/>
  <c r="F91" i="1"/>
  <c r="E91" i="1"/>
  <c r="D91" i="1"/>
  <c r="C91" i="1"/>
  <c r="P88" i="1"/>
  <c r="S66" i="3"/>
  <c r="K66" i="3"/>
  <c r="S53" i="1"/>
  <c r="R53" i="1"/>
  <c r="Q53" i="1"/>
  <c r="P53" i="1"/>
  <c r="O53" i="1"/>
  <c r="N53" i="1"/>
  <c r="M53" i="1"/>
  <c r="L53" i="1"/>
  <c r="K53" i="1"/>
  <c r="J53" i="1"/>
  <c r="I53" i="1"/>
  <c r="H53" i="1"/>
  <c r="G53" i="1"/>
  <c r="F53" i="1"/>
  <c r="E53" i="1"/>
  <c r="D53" i="1"/>
  <c r="C53" i="1"/>
  <c r="T48" i="3"/>
  <c r="S48" i="3"/>
  <c r="P48" i="3"/>
  <c r="K48" i="3"/>
  <c r="J48" i="3"/>
  <c r="F48" i="3"/>
  <c r="T35" i="1"/>
  <c r="S35" i="1"/>
  <c r="R35" i="1"/>
  <c r="Q35" i="1"/>
  <c r="P35" i="1"/>
  <c r="O35" i="1"/>
  <c r="N35" i="1"/>
  <c r="M35" i="1"/>
  <c r="L35" i="1"/>
  <c r="K35" i="1"/>
  <c r="J35" i="1"/>
  <c r="I35" i="1"/>
  <c r="H35" i="1"/>
  <c r="G35" i="1"/>
  <c r="F35" i="1"/>
  <c r="E35" i="1"/>
  <c r="D35" i="1"/>
  <c r="C35" i="1"/>
  <c r="S29" i="1"/>
  <c r="R29" i="1"/>
  <c r="Q29" i="1"/>
  <c r="P29" i="1"/>
  <c r="O29" i="1"/>
  <c r="N29" i="1"/>
  <c r="M29" i="1"/>
  <c r="L29" i="1"/>
  <c r="K29" i="1"/>
  <c r="J29" i="1"/>
  <c r="I29" i="1"/>
  <c r="H29" i="1"/>
  <c r="G29" i="1"/>
  <c r="F29" i="1"/>
  <c r="E29" i="1"/>
  <c r="D29" i="1"/>
  <c r="C29" i="1"/>
  <c r="S19" i="1"/>
  <c r="R19" i="1"/>
  <c r="Q19" i="1"/>
  <c r="P19" i="1"/>
  <c r="O19" i="1"/>
  <c r="N19" i="1"/>
  <c r="M19" i="1"/>
  <c r="L19" i="1"/>
  <c r="K19" i="1"/>
  <c r="J19" i="1"/>
  <c r="I19" i="1"/>
  <c r="H19" i="1"/>
  <c r="G19" i="1"/>
  <c r="F19" i="1"/>
  <c r="E19" i="1"/>
  <c r="D19" i="1"/>
  <c r="C19" i="1"/>
  <c r="S128" i="1" l="1"/>
  <c r="M122" i="3"/>
  <c r="G164" i="3"/>
  <c r="O164" i="3"/>
  <c r="H152" i="3"/>
  <c r="Q113" i="3"/>
  <c r="G122" i="3"/>
  <c r="S152" i="3"/>
  <c r="Q164" i="3"/>
  <c r="F107" i="3"/>
  <c r="N107" i="3"/>
  <c r="D113" i="3"/>
  <c r="L113" i="3"/>
  <c r="J122" i="3"/>
  <c r="R122" i="3"/>
  <c r="E152" i="3"/>
  <c r="N152" i="3"/>
  <c r="H88" i="3"/>
  <c r="H99" i="3"/>
  <c r="P99" i="3"/>
  <c r="E36" i="3"/>
  <c r="D164" i="3"/>
  <c r="F30" i="3"/>
  <c r="M36" i="3"/>
  <c r="E53" i="3"/>
  <c r="M53" i="3"/>
  <c r="J19" i="3"/>
  <c r="N30" i="3"/>
  <c r="S46" i="1"/>
  <c r="S74" i="1" s="1"/>
  <c r="T46" i="1"/>
  <c r="L164" i="3"/>
  <c r="N113" i="3"/>
  <c r="D122" i="3"/>
  <c r="L122" i="3"/>
  <c r="F164" i="3"/>
  <c r="I53" i="3"/>
  <c r="O66" i="3"/>
  <c r="D88" i="3"/>
  <c r="L99" i="3"/>
  <c r="J107" i="3"/>
  <c r="R107" i="3"/>
  <c r="P164" i="3"/>
  <c r="G66" i="3"/>
  <c r="L88" i="3"/>
  <c r="Q53" i="3"/>
  <c r="D99" i="3"/>
  <c r="T164" i="3"/>
  <c r="R25" i="3"/>
  <c r="H36" i="3"/>
  <c r="P36" i="3"/>
  <c r="E19" i="3"/>
  <c r="S25" i="3"/>
  <c r="H113" i="3"/>
  <c r="P113" i="3"/>
  <c r="R152" i="3"/>
  <c r="M19" i="3"/>
  <c r="K25" i="3"/>
  <c r="O122" i="3"/>
  <c r="I30" i="3"/>
  <c r="Q30" i="3"/>
  <c r="K152" i="3"/>
  <c r="I164" i="3"/>
  <c r="O25" i="3"/>
  <c r="E30" i="3"/>
  <c r="M30" i="3"/>
  <c r="D36" i="3"/>
  <c r="L36" i="3"/>
  <c r="T36" i="3"/>
  <c r="S164" i="3"/>
  <c r="Q19" i="3"/>
  <c r="G25" i="3"/>
  <c r="I19" i="3"/>
  <c r="R19" i="3"/>
  <c r="F122" i="3"/>
  <c r="N122" i="3"/>
  <c r="T135" i="3"/>
  <c r="R53" i="3"/>
  <c r="P66" i="3"/>
  <c r="M88" i="3"/>
  <c r="E99" i="3"/>
  <c r="M99" i="3"/>
  <c r="K107" i="3"/>
  <c r="I113" i="3"/>
  <c r="J53" i="3"/>
  <c r="H66" i="3"/>
  <c r="E88" i="3"/>
  <c r="I25" i="3"/>
  <c r="Q152" i="3"/>
  <c r="Q25" i="3"/>
  <c r="G30" i="3"/>
  <c r="O30" i="3"/>
  <c r="F36" i="3"/>
  <c r="N36" i="3"/>
  <c r="D48" i="3"/>
  <c r="L48" i="3"/>
  <c r="K53" i="3"/>
  <c r="S53" i="3"/>
  <c r="I66" i="3"/>
  <c r="Q66" i="3"/>
  <c r="F88" i="3"/>
  <c r="N88" i="3"/>
  <c r="F99" i="3"/>
  <c r="N99" i="3"/>
  <c r="D107" i="3"/>
  <c r="L107" i="3"/>
  <c r="J113" i="3"/>
  <c r="R113" i="3"/>
  <c r="H122" i="3"/>
  <c r="P122" i="3"/>
  <c r="F144" i="1"/>
  <c r="F172" i="1" s="1"/>
  <c r="F135" i="3"/>
  <c r="N144" i="1"/>
  <c r="N172" i="1" s="1"/>
  <c r="N135" i="3"/>
  <c r="L152" i="3"/>
  <c r="T152" i="3"/>
  <c r="J164" i="3"/>
  <c r="R164" i="3"/>
  <c r="S107" i="3"/>
  <c r="E144" i="1"/>
  <c r="E135" i="3"/>
  <c r="M144" i="1"/>
  <c r="M172" i="1" s="1"/>
  <c r="M135" i="3"/>
  <c r="I158" i="1"/>
  <c r="I152" i="3" s="1"/>
  <c r="I142" i="3"/>
  <c r="J142" i="3"/>
  <c r="S19" i="3"/>
  <c r="D19" i="3"/>
  <c r="L19" i="3"/>
  <c r="T19" i="3"/>
  <c r="J25" i="3"/>
  <c r="H30" i="3"/>
  <c r="P30" i="3"/>
  <c r="G36" i="3"/>
  <c r="O36" i="3"/>
  <c r="E48" i="3"/>
  <c r="M48" i="3"/>
  <c r="D53" i="3"/>
  <c r="L53" i="3"/>
  <c r="T53" i="3"/>
  <c r="J66" i="3"/>
  <c r="R66" i="3"/>
  <c r="G88" i="3"/>
  <c r="O88" i="3"/>
  <c r="G99" i="3"/>
  <c r="O99" i="3"/>
  <c r="E107" i="3"/>
  <c r="M107" i="3"/>
  <c r="K113" i="3"/>
  <c r="S113" i="3"/>
  <c r="I122" i="3"/>
  <c r="Q122" i="3"/>
  <c r="G144" i="1"/>
  <c r="G172" i="1" s="1"/>
  <c r="G135" i="3"/>
  <c r="O144" i="1"/>
  <c r="O172" i="1" s="1"/>
  <c r="O135" i="3"/>
  <c r="D152" i="3"/>
  <c r="M152" i="3"/>
  <c r="K164" i="3"/>
  <c r="F19" i="3"/>
  <c r="R30" i="3"/>
  <c r="F53" i="3"/>
  <c r="L66" i="3"/>
  <c r="T66" i="3"/>
  <c r="I88" i="3"/>
  <c r="R88" i="3"/>
  <c r="I99" i="3"/>
  <c r="Q99" i="3"/>
  <c r="G107" i="3"/>
  <c r="O107" i="3"/>
  <c r="E113" i="3"/>
  <c r="M113" i="3"/>
  <c r="K122" i="3"/>
  <c r="S122" i="3"/>
  <c r="I144" i="1"/>
  <c r="I135" i="3"/>
  <c r="Q144" i="1"/>
  <c r="Q172" i="1" s="1"/>
  <c r="Q135" i="3"/>
  <c r="F152" i="3"/>
  <c r="O152" i="3"/>
  <c r="E164" i="3"/>
  <c r="M164" i="3"/>
  <c r="N48" i="3"/>
  <c r="O48" i="3"/>
  <c r="H144" i="1"/>
  <c r="H172" i="1" s="1"/>
  <c r="H135" i="3"/>
  <c r="L25" i="3"/>
  <c r="T25" i="3"/>
  <c r="Q36" i="3"/>
  <c r="N53" i="3"/>
  <c r="G19" i="3"/>
  <c r="K30" i="3"/>
  <c r="J36" i="3"/>
  <c r="H48" i="3"/>
  <c r="Q48" i="3"/>
  <c r="G53" i="3"/>
  <c r="O53" i="3"/>
  <c r="E66" i="3"/>
  <c r="M66" i="3"/>
  <c r="P91" i="1"/>
  <c r="P88" i="3" s="1"/>
  <c r="Q85" i="3"/>
  <c r="P85" i="3"/>
  <c r="J88" i="3"/>
  <c r="S88" i="3"/>
  <c r="T88" i="3"/>
  <c r="J99" i="3"/>
  <c r="R99" i="3"/>
  <c r="H107" i="3"/>
  <c r="P107" i="3"/>
  <c r="F113" i="3"/>
  <c r="J144" i="1"/>
  <c r="J172" i="1" s="1"/>
  <c r="J135" i="3"/>
  <c r="R144" i="1"/>
  <c r="R135" i="3"/>
  <c r="G152" i="3"/>
  <c r="P152" i="3"/>
  <c r="N164" i="3"/>
  <c r="P144" i="1"/>
  <c r="P135" i="3"/>
  <c r="N19" i="3"/>
  <c r="J30" i="3"/>
  <c r="I36" i="3"/>
  <c r="G48" i="3"/>
  <c r="D66" i="3"/>
  <c r="O19" i="3"/>
  <c r="T30" i="3"/>
  <c r="S30" i="3"/>
  <c r="R36" i="3"/>
  <c r="H19" i="3"/>
  <c r="P19" i="3"/>
  <c r="F25" i="3"/>
  <c r="N25" i="3"/>
  <c r="D30" i="3"/>
  <c r="L30" i="3"/>
  <c r="K36" i="3"/>
  <c r="S36" i="3"/>
  <c r="I48" i="3"/>
  <c r="R48" i="3"/>
  <c r="H53" i="3"/>
  <c r="P53" i="3"/>
  <c r="F66" i="3"/>
  <c r="N66" i="3"/>
  <c r="K88" i="3"/>
  <c r="K99" i="3"/>
  <c r="S99" i="3"/>
  <c r="I107" i="3"/>
  <c r="Q107" i="3"/>
  <c r="G113" i="3"/>
  <c r="O113" i="3"/>
  <c r="E122" i="3"/>
  <c r="K144" i="1"/>
  <c r="K135" i="3"/>
  <c r="S144" i="1"/>
  <c r="S172" i="1" s="1"/>
  <c r="S135" i="3"/>
  <c r="K19" i="3"/>
  <c r="D144" i="1"/>
  <c r="D139" i="3" s="1"/>
  <c r="D135" i="3"/>
  <c r="L144" i="1"/>
  <c r="L172" i="1" s="1"/>
  <c r="L135" i="3"/>
  <c r="H164" i="3"/>
  <c r="H25" i="3"/>
  <c r="P25" i="3"/>
  <c r="D25" i="3"/>
  <c r="E25" i="3"/>
  <c r="M25" i="3"/>
  <c r="T122" i="3"/>
  <c r="T113" i="3"/>
  <c r="T107" i="3"/>
  <c r="T99" i="3"/>
  <c r="G105" i="1"/>
  <c r="E105" i="1"/>
  <c r="M105" i="1"/>
  <c r="O105" i="1"/>
  <c r="I105" i="1"/>
  <c r="T144" i="1"/>
  <c r="S105" i="1"/>
  <c r="E128" i="1"/>
  <c r="M128" i="1"/>
  <c r="C105" i="1"/>
  <c r="K105" i="1"/>
  <c r="G128" i="1"/>
  <c r="O128" i="1"/>
  <c r="R105" i="1"/>
  <c r="D128" i="1"/>
  <c r="L128" i="1"/>
  <c r="T128" i="1"/>
  <c r="J105" i="1"/>
  <c r="T105" i="1"/>
  <c r="F128" i="1"/>
  <c r="N128" i="1"/>
  <c r="D105" i="1"/>
  <c r="L105" i="1"/>
  <c r="I46" i="1"/>
  <c r="I74" i="1" s="1"/>
  <c r="Q46" i="1"/>
  <c r="Q74" i="1" s="1"/>
  <c r="H128" i="1"/>
  <c r="P128" i="1"/>
  <c r="P130" i="1" s="1"/>
  <c r="F105" i="1"/>
  <c r="N105" i="1"/>
  <c r="I128" i="1"/>
  <c r="Q128" i="1"/>
  <c r="R46" i="1"/>
  <c r="R74" i="1" s="1"/>
  <c r="C172" i="1"/>
  <c r="C177" i="1" s="1"/>
  <c r="C181" i="1" s="1"/>
  <c r="K46" i="1"/>
  <c r="C46" i="1"/>
  <c r="C74" i="1" s="1"/>
  <c r="J128" i="1"/>
  <c r="R128" i="1"/>
  <c r="J46" i="1"/>
  <c r="J74" i="1" s="1"/>
  <c r="G46" i="1"/>
  <c r="G74" i="1" s="1"/>
  <c r="O46" i="1"/>
  <c r="O74" i="1" s="1"/>
  <c r="H105" i="1"/>
  <c r="Q105" i="1"/>
  <c r="C128" i="1"/>
  <c r="C130" i="1" s="1"/>
  <c r="K128" i="1"/>
  <c r="P46" i="1"/>
  <c r="P74" i="1" s="1"/>
  <c r="H46" i="1"/>
  <c r="H74" i="1" s="1"/>
  <c r="D46" i="1"/>
  <c r="D74" i="1" s="1"/>
  <c r="L46" i="1"/>
  <c r="L74" i="1" s="1"/>
  <c r="E46" i="1"/>
  <c r="E74" i="1" s="1"/>
  <c r="M46" i="1"/>
  <c r="M74" i="1" s="1"/>
  <c r="F46" i="1"/>
  <c r="F74" i="1" s="1"/>
  <c r="N46" i="1"/>
  <c r="N74" i="1" s="1"/>
  <c r="K74" i="1" l="1"/>
  <c r="K72" i="1"/>
  <c r="T67" i="1"/>
  <c r="T74" i="1"/>
  <c r="P67" i="1"/>
  <c r="P72" i="1"/>
  <c r="N72" i="1"/>
  <c r="N67" i="1"/>
  <c r="J67" i="1"/>
  <c r="J72" i="1"/>
  <c r="M67" i="1"/>
  <c r="M72" i="1"/>
  <c r="C67" i="1"/>
  <c r="C72" i="1"/>
  <c r="T72" i="1"/>
  <c r="E67" i="1"/>
  <c r="E72" i="1"/>
  <c r="K67" i="1"/>
  <c r="L67" i="1"/>
  <c r="L72" i="1"/>
  <c r="Q67" i="1"/>
  <c r="Q72" i="1"/>
  <c r="S67" i="1"/>
  <c r="S72" i="1"/>
  <c r="F67" i="1"/>
  <c r="F72" i="1"/>
  <c r="D67" i="1"/>
  <c r="D72" i="1"/>
  <c r="O67" i="1"/>
  <c r="O72" i="1"/>
  <c r="R67" i="1"/>
  <c r="R72" i="1"/>
  <c r="I67" i="1"/>
  <c r="I72" i="1"/>
  <c r="H67" i="1"/>
  <c r="H72" i="1"/>
  <c r="G67" i="1"/>
  <c r="G72" i="1"/>
  <c r="J100" i="3"/>
  <c r="F100" i="3"/>
  <c r="R139" i="3"/>
  <c r="C75" i="1"/>
  <c r="P105" i="1"/>
  <c r="Q100" i="3" s="1"/>
  <c r="D172" i="1"/>
  <c r="D177" i="1" s="1"/>
  <c r="H139" i="3"/>
  <c r="I172" i="1"/>
  <c r="I177" i="1" s="1"/>
  <c r="J152" i="3"/>
  <c r="N139" i="3"/>
  <c r="P139" i="3"/>
  <c r="N100" i="3"/>
  <c r="P172" i="1"/>
  <c r="Q166" i="3" s="1"/>
  <c r="K139" i="3"/>
  <c r="J139" i="3"/>
  <c r="G139" i="3"/>
  <c r="D100" i="3"/>
  <c r="E139" i="3"/>
  <c r="G100" i="3"/>
  <c r="I100" i="3"/>
  <c r="L100" i="3"/>
  <c r="R100" i="3"/>
  <c r="O100" i="3"/>
  <c r="P123" i="3"/>
  <c r="S177" i="1"/>
  <c r="K100" i="3"/>
  <c r="L139" i="3"/>
  <c r="Q177" i="1"/>
  <c r="R174" i="1" s="1"/>
  <c r="M100" i="3"/>
  <c r="F139" i="3"/>
  <c r="K172" i="1"/>
  <c r="L166" i="3" s="1"/>
  <c r="Q130" i="1"/>
  <c r="Q125" i="3" s="1"/>
  <c r="Q123" i="3"/>
  <c r="T47" i="3"/>
  <c r="S130" i="1"/>
  <c r="S123" i="3"/>
  <c r="M177" i="1"/>
  <c r="M166" i="3"/>
  <c r="I130" i="1"/>
  <c r="I123" i="3"/>
  <c r="L130" i="1"/>
  <c r="L123" i="3"/>
  <c r="M130" i="1"/>
  <c r="M123" i="3"/>
  <c r="E100" i="3"/>
  <c r="Q88" i="3"/>
  <c r="G130" i="1"/>
  <c r="G123" i="3"/>
  <c r="H177" i="1"/>
  <c r="H166" i="3"/>
  <c r="K130" i="1"/>
  <c r="K123" i="3"/>
  <c r="E172" i="1"/>
  <c r="G177" i="1"/>
  <c r="G166" i="3"/>
  <c r="D130" i="1"/>
  <c r="D125" i="3" s="1"/>
  <c r="D123" i="3"/>
  <c r="E130" i="1"/>
  <c r="E123" i="3"/>
  <c r="O139" i="3"/>
  <c r="Q139" i="3"/>
  <c r="L177" i="1"/>
  <c r="N177" i="1"/>
  <c r="N166" i="3"/>
  <c r="R130" i="1"/>
  <c r="R123" i="3"/>
  <c r="S100" i="3"/>
  <c r="F177" i="1"/>
  <c r="J130" i="1"/>
  <c r="J123" i="3"/>
  <c r="S139" i="3"/>
  <c r="M139" i="3"/>
  <c r="R172" i="1"/>
  <c r="R166" i="3" s="1"/>
  <c r="N130" i="1"/>
  <c r="N123" i="3"/>
  <c r="J177" i="1"/>
  <c r="H100" i="3"/>
  <c r="O177" i="1"/>
  <c r="O166" i="3"/>
  <c r="H130" i="1"/>
  <c r="H123" i="3"/>
  <c r="F130" i="1"/>
  <c r="F123" i="3"/>
  <c r="O130" i="1"/>
  <c r="P125" i="3" s="1"/>
  <c r="O123" i="3"/>
  <c r="I139" i="3"/>
  <c r="F47" i="3"/>
  <c r="P47" i="3"/>
  <c r="O47" i="3"/>
  <c r="K47" i="3"/>
  <c r="G47" i="3"/>
  <c r="R47" i="3"/>
  <c r="N47" i="3"/>
  <c r="Q47" i="3"/>
  <c r="M47" i="3"/>
  <c r="E47" i="3"/>
  <c r="I47" i="3"/>
  <c r="H47" i="3"/>
  <c r="L47" i="3"/>
  <c r="J47" i="3"/>
  <c r="D47" i="3"/>
  <c r="S47" i="3"/>
  <c r="T123" i="3"/>
  <c r="T172" i="1"/>
  <c r="T139" i="3"/>
  <c r="T100" i="3"/>
  <c r="T130" i="1"/>
  <c r="U174" i="1" l="1"/>
  <c r="U177" i="1" s="1"/>
  <c r="U181" i="1" s="1"/>
  <c r="T166" i="3"/>
  <c r="S181" i="1"/>
  <c r="J166" i="3"/>
  <c r="I166" i="3"/>
  <c r="D166" i="3"/>
  <c r="F125" i="3"/>
  <c r="R125" i="3"/>
  <c r="P100" i="3"/>
  <c r="T174" i="1"/>
  <c r="D73" i="1"/>
  <c r="D70" i="3" s="1"/>
  <c r="Q181" i="1"/>
  <c r="P166" i="3"/>
  <c r="P177" i="1"/>
  <c r="P181" i="1" s="1"/>
  <c r="N125" i="3"/>
  <c r="L125" i="3"/>
  <c r="I125" i="3"/>
  <c r="J125" i="3"/>
  <c r="T65" i="3"/>
  <c r="S125" i="3"/>
  <c r="O181" i="1"/>
  <c r="O173" i="3"/>
  <c r="I181" i="1"/>
  <c r="I173" i="3"/>
  <c r="F181" i="1"/>
  <c r="L181" i="1"/>
  <c r="G181" i="1"/>
  <c r="G173" i="3"/>
  <c r="O125" i="3"/>
  <c r="E177" i="1"/>
  <c r="F173" i="3" s="1"/>
  <c r="E166" i="3"/>
  <c r="G125" i="3"/>
  <c r="R177" i="1"/>
  <c r="R168" i="3"/>
  <c r="S168" i="3"/>
  <c r="K125" i="3"/>
  <c r="M181" i="1"/>
  <c r="M173" i="3"/>
  <c r="K177" i="1"/>
  <c r="K166" i="3"/>
  <c r="J181" i="1"/>
  <c r="J173" i="3"/>
  <c r="N181" i="1"/>
  <c r="N173" i="3"/>
  <c r="E125" i="3"/>
  <c r="S166" i="3"/>
  <c r="D181" i="1"/>
  <c r="D178" i="3" s="1"/>
  <c r="D173" i="3"/>
  <c r="T71" i="3"/>
  <c r="H125" i="3"/>
  <c r="F166" i="3"/>
  <c r="H181" i="1"/>
  <c r="H173" i="3"/>
  <c r="M125" i="3"/>
  <c r="G65" i="3"/>
  <c r="S65" i="3"/>
  <c r="H75" i="1"/>
  <c r="H71" i="3"/>
  <c r="Q69" i="3"/>
  <c r="Q65" i="3"/>
  <c r="K65" i="3"/>
  <c r="E65" i="3"/>
  <c r="M65" i="3"/>
  <c r="I73" i="1"/>
  <c r="I65" i="3"/>
  <c r="F65" i="3"/>
  <c r="Q75" i="1"/>
  <c r="Q71" i="3"/>
  <c r="D69" i="3"/>
  <c r="D65" i="3"/>
  <c r="I75" i="1"/>
  <c r="I71" i="3"/>
  <c r="N75" i="1"/>
  <c r="N71" i="3"/>
  <c r="N65" i="3"/>
  <c r="O75" i="1"/>
  <c r="O71" i="3"/>
  <c r="H65" i="3"/>
  <c r="K75" i="1"/>
  <c r="K71" i="3"/>
  <c r="J75" i="1"/>
  <c r="J71" i="3"/>
  <c r="O65" i="3"/>
  <c r="J65" i="3"/>
  <c r="E75" i="1"/>
  <c r="E71" i="3"/>
  <c r="R65" i="3"/>
  <c r="P75" i="1"/>
  <c r="P71" i="3"/>
  <c r="R75" i="1"/>
  <c r="R71" i="3"/>
  <c r="L75" i="1"/>
  <c r="L71" i="3"/>
  <c r="P65" i="3"/>
  <c r="H73" i="1"/>
  <c r="D75" i="1"/>
  <c r="D72" i="3" s="1"/>
  <c r="D71" i="3"/>
  <c r="S75" i="1"/>
  <c r="S71" i="3"/>
  <c r="L65" i="3"/>
  <c r="M75" i="1"/>
  <c r="M71" i="3"/>
  <c r="G75" i="1"/>
  <c r="G71" i="3"/>
  <c r="F75" i="1"/>
  <c r="F71" i="3"/>
  <c r="T125" i="3"/>
  <c r="P69" i="3"/>
  <c r="T75" i="1"/>
  <c r="G73" i="1"/>
  <c r="E73" i="1"/>
  <c r="F73" i="1"/>
  <c r="T168" i="3" l="1"/>
  <c r="P173" i="3"/>
  <c r="Q173" i="3"/>
  <c r="E70" i="3"/>
  <c r="J178" i="3"/>
  <c r="P178" i="3"/>
  <c r="T177" i="1"/>
  <c r="I72" i="3"/>
  <c r="H69" i="3"/>
  <c r="N69" i="3"/>
  <c r="G178" i="3"/>
  <c r="L69" i="3"/>
  <c r="H178" i="3"/>
  <c r="N178" i="3"/>
  <c r="L72" i="3"/>
  <c r="O72" i="3"/>
  <c r="J72" i="3"/>
  <c r="G70" i="3"/>
  <c r="T69" i="3"/>
  <c r="M178" i="3"/>
  <c r="S72" i="3"/>
  <c r="G72" i="3"/>
  <c r="I69" i="3"/>
  <c r="T72" i="3"/>
  <c r="R69" i="3"/>
  <c r="F70" i="3"/>
  <c r="E181" i="1"/>
  <c r="E178" i="3" s="1"/>
  <c r="E173" i="3"/>
  <c r="I178" i="3"/>
  <c r="K181" i="1"/>
  <c r="K178" i="3" s="1"/>
  <c r="K173" i="3"/>
  <c r="R181" i="1"/>
  <c r="R173" i="3"/>
  <c r="S173" i="3"/>
  <c r="L173" i="3"/>
  <c r="O178" i="3"/>
  <c r="Q178" i="3"/>
  <c r="O69" i="3"/>
  <c r="J70" i="3"/>
  <c r="I70" i="3"/>
  <c r="E72" i="3"/>
  <c r="F72" i="3"/>
  <c r="R72" i="3"/>
  <c r="J69" i="3"/>
  <c r="M69" i="3"/>
  <c r="H72" i="3"/>
  <c r="P72" i="3"/>
  <c r="H70" i="3"/>
  <c r="Q72" i="3"/>
  <c r="E69" i="3"/>
  <c r="S69" i="3"/>
  <c r="M72" i="3"/>
  <c r="K72" i="3"/>
  <c r="N72" i="3"/>
  <c r="F69" i="3"/>
  <c r="K69" i="3"/>
  <c r="G69" i="3"/>
  <c r="V174" i="1" l="1"/>
  <c r="T173" i="3"/>
  <c r="T181" i="1"/>
  <c r="F178" i="3"/>
  <c r="R178" i="3"/>
  <c r="S178" i="3"/>
  <c r="L178" i="3"/>
  <c r="V177" i="1" l="1"/>
  <c r="T178" i="3"/>
  <c r="V181" i="1" l="1"/>
</calcChain>
</file>

<file path=xl/sharedStrings.xml><?xml version="1.0" encoding="utf-8"?>
<sst xmlns="http://schemas.openxmlformats.org/spreadsheetml/2006/main" count="628" uniqueCount="212">
  <si>
    <t>Historical Consolidated IFRS Financial Statements</t>
  </si>
  <si>
    <t>(Consolidated Statement of Profit or Loss; Statement of Financial Position and Statement of Cash Flows)</t>
  </si>
  <si>
    <t>JSC Georgian Railway</t>
  </si>
  <si>
    <t>Column1</t>
  </si>
  <si>
    <t>’000 GEL</t>
  </si>
  <si>
    <t>2007</t>
  </si>
  <si>
    <t>2008</t>
  </si>
  <si>
    <t>2009</t>
  </si>
  <si>
    <t>2010</t>
  </si>
  <si>
    <t>2011</t>
  </si>
  <si>
    <t>2012</t>
  </si>
  <si>
    <t>2013</t>
  </si>
  <si>
    <t>2014</t>
  </si>
  <si>
    <t>2015</t>
  </si>
  <si>
    <t>2016</t>
  </si>
  <si>
    <t>2017</t>
  </si>
  <si>
    <t>2018</t>
  </si>
  <si>
    <t>2019</t>
  </si>
  <si>
    <t>2020</t>
  </si>
  <si>
    <t>2021</t>
  </si>
  <si>
    <t>2022</t>
  </si>
  <si>
    <t xml:space="preserve">Consolidated Statements of Profit or Loss and Other Comprehensive Income </t>
  </si>
  <si>
    <t>Freight transportation</t>
  </si>
  <si>
    <t>Freight handling</t>
  </si>
  <si>
    <t>Logistic service</t>
  </si>
  <si>
    <t>NA</t>
  </si>
  <si>
    <t>Freight car rental</t>
  </si>
  <si>
    <t>Rent of wagons and other rental income</t>
  </si>
  <si>
    <t>Freight car cross-border charge</t>
  </si>
  <si>
    <t>Passenger traffic</t>
  </si>
  <si>
    <t>Rent, scrap realization,other</t>
  </si>
  <si>
    <t>Telecom revenue</t>
  </si>
  <si>
    <t>Revenue</t>
  </si>
  <si>
    <t>Continuing operations</t>
  </si>
  <si>
    <t>Gain on sale of subsidiary</t>
  </si>
  <si>
    <t>Other</t>
  </si>
  <si>
    <t xml:space="preserve">Other Income </t>
  </si>
  <si>
    <t>Impairment loss on property, plant and equipment</t>
  </si>
  <si>
    <t>Employee benefits expense</t>
  </si>
  <si>
    <t>Depreciation and amortization expenses</t>
  </si>
  <si>
    <t>Electricity, inventory and repair work</t>
  </si>
  <si>
    <t>Electricity</t>
  </si>
  <si>
    <t>Materials</t>
  </si>
  <si>
    <t>Fuel</t>
  </si>
  <si>
    <t>Repair and maintenance</t>
  </si>
  <si>
    <t xml:space="preserve">Impairment gain/(loss) on trade receivables </t>
  </si>
  <si>
    <t>Other Expenses</t>
  </si>
  <si>
    <t>Taxes other than income tax</t>
  </si>
  <si>
    <t>Write off of PPE</t>
  </si>
  <si>
    <t>Write off of CIP</t>
  </si>
  <si>
    <t>Security and other operating expenses</t>
  </si>
  <si>
    <t>Internet and cable lease (Telecom)</t>
  </si>
  <si>
    <t>Inventory write-off</t>
  </si>
  <si>
    <t xml:space="preserve">Other </t>
  </si>
  <si>
    <t>Other provisions</t>
  </si>
  <si>
    <t>Operating activities</t>
  </si>
  <si>
    <t>Finance income</t>
  </si>
  <si>
    <t xml:space="preserve">Interest income </t>
  </si>
  <si>
    <t>Net foreign exchange gain</t>
  </si>
  <si>
    <t>Gain on modification of financial instruments</t>
  </si>
  <si>
    <t>Impairment reversal on other financial assets</t>
  </si>
  <si>
    <t>Finance cost</t>
  </si>
  <si>
    <t xml:space="preserve">Impairment loss on trade receivables </t>
  </si>
  <si>
    <t xml:space="preserve">  -  </t>
  </si>
  <si>
    <t>Impairment loss on issued loans</t>
  </si>
  <si>
    <t>Impairment loss on cash in bank</t>
  </si>
  <si>
    <t>Loss on bond repayment</t>
  </si>
  <si>
    <t>Unwinding of discount on provisions</t>
  </si>
  <si>
    <t xml:space="preserve">Loss on modification of financial instruments </t>
  </si>
  <si>
    <t>Net foreign exchange loss</t>
  </si>
  <si>
    <t>Interest expense</t>
  </si>
  <si>
    <t>Premium on early redemption of issued bonds</t>
  </si>
  <si>
    <t>Prepaid finance costs written off</t>
  </si>
  <si>
    <t>Borrowing costs</t>
  </si>
  <si>
    <t>Profit before income tax</t>
  </si>
  <si>
    <t>Income tax expense</t>
  </si>
  <si>
    <t>Current year</t>
  </si>
  <si>
    <t>Deferred tax</t>
  </si>
  <si>
    <t>Profit and total compregensive income for the year</t>
  </si>
  <si>
    <t>Effective icome tax rate</t>
  </si>
  <si>
    <t>Adjusted EBITDA</t>
  </si>
  <si>
    <t>Adjusted EBITDA margin</t>
  </si>
  <si>
    <t>Consolidated Statement of Financial Position</t>
  </si>
  <si>
    <t>ASSETS</t>
  </si>
  <si>
    <t>Non-current assets</t>
  </si>
  <si>
    <t>Property, plant and equipment</t>
  </si>
  <si>
    <t>Deferred tax Assets</t>
  </si>
  <si>
    <t>Investment property</t>
  </si>
  <si>
    <t>Loans receivable</t>
  </si>
  <si>
    <t>Goodwill</t>
  </si>
  <si>
    <t>Other non-current assets</t>
  </si>
  <si>
    <t>Other receivable</t>
  </si>
  <si>
    <t>Investments</t>
  </si>
  <si>
    <t>Total Non-current assets</t>
  </si>
  <si>
    <t>Current assets</t>
  </si>
  <si>
    <t xml:space="preserve">Inventories </t>
  </si>
  <si>
    <t>Current tax assets</t>
  </si>
  <si>
    <t>Trade and other receivables</t>
  </si>
  <si>
    <t>Prepayments and other current assets</t>
  </si>
  <si>
    <t>Cash and cash equivalents</t>
  </si>
  <si>
    <t>Term deposit</t>
  </si>
  <si>
    <t>Bank Deposits</t>
  </si>
  <si>
    <t>Restricted cash</t>
  </si>
  <si>
    <t>Total current assets</t>
  </si>
  <si>
    <t>TOTAL ASSETS</t>
  </si>
  <si>
    <t>EQUITY AND LIABILITIES</t>
  </si>
  <si>
    <t>Equity</t>
  </si>
  <si>
    <t>Share capital</t>
  </si>
  <si>
    <t>Non-cash owner contribution reserve</t>
  </si>
  <si>
    <t>Retained earnings</t>
  </si>
  <si>
    <t>Total equity</t>
  </si>
  <si>
    <t>Non-current liabilities</t>
  </si>
  <si>
    <t>Loans and borrowings</t>
  </si>
  <si>
    <t>Advance received from the Government</t>
  </si>
  <si>
    <t>Trade and other payables</t>
  </si>
  <si>
    <t>Deferred tax Liability</t>
  </si>
  <si>
    <t>Total non-current liabilities</t>
  </si>
  <si>
    <t>Current liabilities</t>
  </si>
  <si>
    <t xml:space="preserve">Trade and other payables </t>
  </si>
  <si>
    <t>Liabilities to the Government</t>
  </si>
  <si>
    <t>Provisions</t>
  </si>
  <si>
    <t>Tax liabilities</t>
  </si>
  <si>
    <t>Dividends payable</t>
  </si>
  <si>
    <t>Other current liabilities</t>
  </si>
  <si>
    <t>Total current liabilities</t>
  </si>
  <si>
    <t>Total liabilities</t>
  </si>
  <si>
    <t>TOTAL EQUITY AND LIABILITIES</t>
  </si>
  <si>
    <t>Consolidated Statements of Cash Flows (Direct method)</t>
  </si>
  <si>
    <t>Cash flows from operating activities</t>
  </si>
  <si>
    <t>Cash receipts from customers</t>
  </si>
  <si>
    <t>Cash paid to suppliers and employees</t>
  </si>
  <si>
    <t>VAT tax refund from the State</t>
  </si>
  <si>
    <t>Cash flows from operations before income taxes and interest paid</t>
  </si>
  <si>
    <t>Income tax paid</t>
  </si>
  <si>
    <t>Interest paid</t>
  </si>
  <si>
    <t>Net cash from operating activities</t>
  </si>
  <si>
    <t>Cash flows from investing activities</t>
  </si>
  <si>
    <t>Acquisition of property, plant and equipment</t>
  </si>
  <si>
    <t>Purchase of a company share</t>
  </si>
  <si>
    <t>Proceeds from sale of property, pland and equipment</t>
  </si>
  <si>
    <t>Interest received</t>
  </si>
  <si>
    <t>Decrease/(Increase) in restricted cash</t>
  </si>
  <si>
    <t>Decrease/(Increase) in term deposits</t>
  </si>
  <si>
    <t>Dividends received</t>
  </si>
  <si>
    <t>Issuance of the loan</t>
  </si>
  <si>
    <t>Refund of the loan</t>
  </si>
  <si>
    <t xml:space="preserve">	Investment in subsidiaries</t>
  </si>
  <si>
    <t>Net cash used in investing activities</t>
  </si>
  <si>
    <t>Cash flows from financing activities</t>
  </si>
  <si>
    <t>Proceeds from borrowings</t>
  </si>
  <si>
    <t>Repayment of borrowings</t>
  </si>
  <si>
    <t>Loan refinancing fees paid</t>
  </si>
  <si>
    <t>Dividends paid</t>
  </si>
  <si>
    <t>Cash contribution by owner</t>
  </si>
  <si>
    <t>Cash distribution to the owner</t>
  </si>
  <si>
    <t>Net cash (used in)/from financing activities</t>
  </si>
  <si>
    <t>NET CHANGE IN CASH AND CASH EQUIVALENTS</t>
  </si>
  <si>
    <t>Cash and cash equivalents at the beginning of period</t>
  </si>
  <si>
    <t>Effects of exchange rate changes on the balance of cash held in foreign currencies</t>
  </si>
  <si>
    <t>Cash and cash equivalents provision</t>
  </si>
  <si>
    <t>Cash and cash equivalents at the end of the period</t>
  </si>
  <si>
    <t>Balance in Restricted cash</t>
  </si>
  <si>
    <t>Balance in Bank deposits</t>
  </si>
  <si>
    <t>Cash and cash equivalents including restricted cash and bank deposits</t>
  </si>
  <si>
    <t>Revenue from PSC*</t>
  </si>
  <si>
    <t>*Public Service Contract</t>
  </si>
  <si>
    <t>Profit generated from associate entity</t>
  </si>
  <si>
    <t xml:space="preserve">WBS - 4.5 მილიონი ლარის წინასწარი ავანსი აქვს გაცემული. და თისითის კორექტირება 5.8 მილიონი ლარი _ To reclassify Trade and other Payables to Prepayments-technical Entry </t>
  </si>
  <si>
    <t>CIP - შემცირდა 49 მილიონი ლარით, დაახლოებით ამ თანხის სამრეწველო შენობა და ლიანდაგი გაიზარდა. ამის გარდა ძირითადი ზრდა იყო (7 მილიონი გადამცემი მოწყობილობები და საკომუნიკაციო აღჭურვილობა და სიგნალიზაციის კონტროლი (სცბ 35 მილიონი ლარით ზრდა).</t>
  </si>
  <si>
    <t>მასტერ ფაილის მიხედვით 57 მილიონია საპროცენტო გადასახადი, დანარჩენი provisions არის, უბრალოდ გამოქვეყნებულ ეფესში 61 მილიონი პირდაპირ საპროცენტო ხარჯად ზის. კურსებით მიხედვით რომ შევადაროთ 2024 წელს მეტი უნდა იყოს ხარჯი</t>
  </si>
  <si>
    <t>2023 წელს WBS - მიერ შესყიდული პროგრამების 1.8 მილიონი და ასევე სალიანდაგოს მიერ გაკეთებული შენაძენების ხარჯზე მოხდა გაზრდა 1 მილიონი დაახლოებით. (შპს რაველდი -თვითმფრინავების, რკინიგზის, საგზაო და საზღვაო მოწყობილობების შეკეთება, ტექნიკური მომსახურება და მათთან დაკავშირებული მომსახურებები)</t>
  </si>
  <si>
    <t>GR transit - ხარჯი 2023 წელთან შედარებით შემცირდა 5.8 მილიონი ლარით, ძრითადად შემცირებულია 24 საათიან მომსახურებაზე გაწეული ხარჯები.</t>
  </si>
  <si>
    <t>აზერბაიჯანის მიერ ნაქირავები ვაგონების ფონზე არის გაზრდილი.  (ძირითადად ცისტერნების და ნახევარვაგონების წილი არის გაზრდილი.</t>
  </si>
  <si>
    <t>ძირითადი საშუალებების რემონტი გაიზარდა (სალოკომოტივო) დაახლოებით 3 მილიონით. ასევე 2024 წელს კორექტირება მოხდა თისითის თბომავლების რემონტზე დაკორექტირდა როგორც შემოსავალი 2.1 მილიონი და ასევე კორექტირება  მოხდა სტადლერის რემონტზე ხარჯი 5.7 მილიონი ჯამური კორექტირება გამოვიდა 3.3 მილიონი ლარი. რაც ჯამში 6.2 მილიონიან სხვაობას ხსნის 2023 წელთან</t>
  </si>
  <si>
    <t>4.1 მილიონი ლარითაა გაზრდილი ლიანდაგის ზედნაშენი (superstructure) მასალები. ასევე 1.7 მილიონი ზრდა ძირითადად დამხმარე ნაწილების შეძენით არის გამოწვეული, ( „ვპრს-08/32“-ის ტიპის გამოსატენ-მასწორებელ-საზუსტებელი სალიანდაგო მანქანები) სალიანდაგოა აქაც გაზრდილი.</t>
  </si>
  <si>
    <t>ცვეთის ხარჯი ძირითადად შემცირებულია სალიანდაგო უღელტეხილი და სალიანდაგო დასავლეთის ხარჯზე</t>
  </si>
  <si>
    <t>კორექტირება მოხდა შემდეგ ანგარიშზე: P8236090000 _ 863,511 ლარის. დაკარგული ძირითადი საშუალებების რეზერვის აღიარება</t>
  </si>
  <si>
    <t>(ქ4 უარყოფითი)</t>
  </si>
  <si>
    <t>5.6 მილიონი ლარის ლარი ენერგო პრო ჯორჯიასთან მოგებული სასამართლო დავა.  პირგასამტეხლო (დებიზოტზე დარიცხული საურავი) 2023 წელს იყო 1.3 მილიონი და ახლა არის 0.4 მილიონი (ძირითადად დარიცხული 2023 წელს იყო მგზავრთა გადაყვანის  267.2 ათასი და  - სატვირთოსი 534.8 ართასი (მსხვილი კლიენტი არ იკვეთება)</t>
  </si>
  <si>
    <t>ანგარიში: 8139030000 _ ჯართის რეალიზაციიდან მიღებული სხვაობა იყო ძირითადი სხვაობის მიზეზი გაიზარდა 10.5 მილიონით, ხოლო სხვა ნაწილების (გარდა ჯართის) რეალიზაციიდან მიღებული შმოსავალი შემცირდა 1.5 მილიონით.</t>
  </si>
  <si>
    <t>კომენტარი</t>
  </si>
  <si>
    <t>&lt;--- ეს კორექტირება იქნებ სხვა ანგარიშზე გადავიტანოთ</t>
  </si>
  <si>
    <t>&lt;--- რა პერიოდის კორექტირებაა და რატო მოხდა თისითიზე</t>
  </si>
  <si>
    <t>&lt;-- ეს არასწორია სავარაუდოდ</t>
  </si>
  <si>
    <t>Net foreign exchange gain/(loss)</t>
  </si>
  <si>
    <t>Net finance income/(cost)</t>
  </si>
  <si>
    <t>Finance income/(cost)</t>
  </si>
  <si>
    <t>ხელფასის ხარჯი</t>
  </si>
  <si>
    <t>თანამშ. რაოდენობა</t>
  </si>
  <si>
    <t>საშ. ხელფასი</t>
  </si>
  <si>
    <t>ჯამი</t>
  </si>
  <si>
    <t>&lt;---- 2025 vs 2018</t>
  </si>
  <si>
    <t>Share of results of equity accounted investees</t>
  </si>
  <si>
    <t>Other current assets</t>
  </si>
  <si>
    <t>Grant revenue</t>
  </si>
  <si>
    <t>Taxes, other than on income</t>
  </si>
  <si>
    <t>Prepayments</t>
  </si>
  <si>
    <t>Tax assets</t>
  </si>
  <si>
    <t>Income from the transferred property</t>
  </si>
  <si>
    <t>6M 2025</t>
  </si>
  <si>
    <t>6M 2024</t>
  </si>
  <si>
    <t>-</t>
  </si>
  <si>
    <t>Investment in Government bonds</t>
  </si>
  <si>
    <t>Acquisition of associate</t>
  </si>
  <si>
    <t>Electricity, consumables and maintenance costs</t>
  </si>
  <si>
    <t>Result from operating activities</t>
  </si>
  <si>
    <t>Profit and total comprehensive income for the period</t>
  </si>
  <si>
    <t>Investments in equity accounted investees</t>
  </si>
  <si>
    <t>Cash paid to suppliers, employees and tax authorities</t>
  </si>
  <si>
    <t>Investment in joint venture</t>
  </si>
  <si>
    <t>Effect of exchange rate fluctuations on cash and cash equivalents</t>
  </si>
  <si>
    <t xml:space="preserve">Provision on cash and cash equivalents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</si>
</sst>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43" formatCode="_(* #,##0.00_);_(* \(#,##0.00\);_(* &quot;-&quot;??_);_(@_)"/>
    <numFmt numFmtId="164" formatCode="_-* #,##0.00_-;\-* #,##0.00_-;_-* &quot;-&quot;??_-;_-@_-"/>
    <numFmt numFmtId="165" formatCode="_(#,##0_);_(\(#,##0\);_(\ \-\ _);_(@_)"/>
    <numFmt numFmtId="166" formatCode="_-[$€]\ * #,##0.00_-;\-[$€]\ * #,##0.00_-;_-[$€]\ * &quot;-&quot;??_-;_-@_-"/>
    <numFmt numFmtId="167" formatCode="0.0%"/>
    <numFmt numFmtId="168" formatCode="_(* #,##0_);_(* \(#,##0\);_(* &quot;-&quot;??_);_(@_)"/>
    <numFmt numFmtId="169" formatCode="_-* #,##0_-;\-* #,##0_-;_-* &quot;-&quot;??_-;_-@_-"/>
  </numFmts>
  <fonts count="21" x14ac:knownFonts="1">
    <font>
      <sz val="11"/>
      <color theme="1"/>
      <name val="Calibri"/>
      <family val="2"/>
      <scheme val="minor"/>
    </font>
    <font>
      <sz val="9"/>
      <color theme="1"/>
      <name val="GR"/>
      <family val="2"/>
      <charset val="204"/>
    </font>
    <font>
      <b/>
      <sz val="16"/>
      <color theme="1"/>
      <name val="GR"/>
      <family val="2"/>
      <charset val="204"/>
    </font>
    <font>
      <b/>
      <sz val="9"/>
      <color theme="1"/>
      <name val="GR"/>
      <family val="2"/>
      <charset val="204"/>
    </font>
    <font>
      <b/>
      <sz val="9"/>
      <color theme="0"/>
      <name val="GR"/>
      <family val="2"/>
      <charset val="204"/>
    </font>
    <font>
      <sz val="10"/>
      <name val="Arial"/>
      <family val="2"/>
      <charset val="204"/>
    </font>
    <font>
      <b/>
      <sz val="9"/>
      <color indexed="8"/>
      <name val="GR"/>
      <family val="2"/>
      <charset val="204"/>
    </font>
    <font>
      <b/>
      <sz val="9"/>
      <name val="GR"/>
      <family val="2"/>
      <charset val="204"/>
    </font>
    <font>
      <sz val="9"/>
      <color indexed="8"/>
      <name val="GR"/>
      <family val="2"/>
      <charset val="204"/>
    </font>
    <font>
      <sz val="9"/>
      <name val="GR"/>
      <family val="2"/>
      <charset val="204"/>
    </font>
    <font>
      <sz val="9"/>
      <color rgb="FF000000"/>
      <name val="GR"/>
      <family val="2"/>
      <charset val="204"/>
    </font>
    <font>
      <b/>
      <sz val="9"/>
      <color rgb="FF000000"/>
      <name val="GR"/>
      <family val="2"/>
      <charset val="204"/>
    </font>
    <font>
      <sz val="9"/>
      <color theme="0"/>
      <name val="GR"/>
      <family val="2"/>
      <charset val="204"/>
    </font>
    <font>
      <sz val="9"/>
      <color rgb="FFFF0000"/>
      <name val="GR"/>
      <family val="2"/>
      <charset val="204"/>
    </font>
    <font>
      <i/>
      <sz val="9"/>
      <color rgb="FF0070C0"/>
      <name val="GR"/>
      <family val="2"/>
      <charset val="204"/>
    </font>
    <font>
      <i/>
      <sz val="8"/>
      <color theme="1"/>
      <name val="GR"/>
      <family val="2"/>
      <charset val="204"/>
    </font>
    <font>
      <sz val="11"/>
      <color theme="1"/>
      <name val="Calibri"/>
      <family val="2"/>
      <scheme val="minor"/>
    </font>
    <font>
      <i/>
      <sz val="9"/>
      <color rgb="FFFF0000"/>
      <name val="GR"/>
      <family val="2"/>
      <charset val="204"/>
    </font>
    <font>
      <b/>
      <i/>
      <sz val="9"/>
      <color rgb="FF0070C0"/>
      <name val="GR"/>
      <family val="2"/>
      <charset val="204"/>
    </font>
    <font>
      <sz val="11"/>
      <color rgb="FFFF0000"/>
      <name val="Calibri"/>
      <family val="2"/>
      <scheme val="minor"/>
    </font>
    <font>
      <sz val="11"/>
      <color rgb="FF0070C0"/>
      <name val="Calibri"/>
      <family val="2"/>
      <scheme val="minor"/>
    </font>
  </fonts>
  <fills count="4">
    <fill>
      <patternFill patternType="none"/>
    </fill>
    <fill>
      <patternFill patternType="gray125"/>
    </fill>
    <fill>
      <patternFill patternType="solid">
        <fgColor theme="4" tint="0.79998168889431442"/>
        <bgColor indexed="64"/>
      </patternFill>
    </fill>
    <fill>
      <patternFill patternType="solid">
        <fgColor rgb="FFFFFF00"/>
        <bgColor indexed="64"/>
      </patternFill>
    </fill>
  </fills>
  <borders count="3">
    <border>
      <left/>
      <right/>
      <top/>
      <bottom/>
      <diagonal/>
    </border>
    <border>
      <left/>
      <right/>
      <top style="thin">
        <color indexed="64"/>
      </top>
      <bottom style="thin">
        <color indexed="64"/>
      </bottom>
      <diagonal/>
    </border>
    <border>
      <left/>
      <right/>
      <top style="thin">
        <color indexed="64"/>
      </top>
      <bottom/>
      <diagonal/>
    </border>
  </borders>
  <cellStyleXfs count="8">
    <xf numFmtId="0" fontId="0" fillId="0" borderId="0"/>
    <xf numFmtId="166" fontId="5" fillId="0" borderId="0" applyFont="0" applyFill="0" applyBorder="0" applyAlignment="0" applyProtection="0"/>
    <xf numFmtId="43" fontId="5" fillId="0" borderId="0" applyFont="0" applyFill="0" applyBorder="0" applyAlignment="0" applyProtection="0"/>
    <xf numFmtId="9" fontId="5" fillId="0" borderId="0" applyFont="0" applyFill="0" applyBorder="0" applyAlignment="0" applyProtection="0"/>
    <xf numFmtId="166" fontId="5" fillId="0" borderId="0"/>
    <xf numFmtId="166" fontId="5" fillId="0" borderId="0"/>
    <xf numFmtId="164" fontId="16" fillId="0" borderId="0" applyFont="0" applyFill="0" applyBorder="0" applyAlignment="0" applyProtection="0"/>
    <xf numFmtId="9" fontId="16" fillId="0" borderId="0" applyFont="0" applyFill="0" applyBorder="0" applyAlignment="0" applyProtection="0"/>
  </cellStyleXfs>
  <cellXfs count="160">
    <xf numFmtId="0" fontId="0" fillId="0" borderId="0" xfId="0"/>
    <xf numFmtId="0" fontId="1" fillId="0" borderId="0" xfId="0" applyFont="1"/>
    <xf numFmtId="9" fontId="1" fillId="0" borderId="0" xfId="0" applyNumberFormat="1" applyFont="1"/>
    <xf numFmtId="0" fontId="2" fillId="0" borderId="0" xfId="0" applyFont="1"/>
    <xf numFmtId="165" fontId="1" fillId="0" borderId="0" xfId="0" applyNumberFormat="1" applyFont="1"/>
    <xf numFmtId="0" fontId="3" fillId="0" borderId="0" xfId="0" applyFont="1"/>
    <xf numFmtId="0" fontId="1" fillId="0" borderId="0" xfId="0" applyFont="1" applyAlignment="1">
      <alignment horizontal="center"/>
    </xf>
    <xf numFmtId="0" fontId="4" fillId="0" borderId="0" xfId="0" applyFont="1"/>
    <xf numFmtId="43" fontId="6" fillId="0" borderId="0" xfId="1" applyNumberFormat="1" applyFont="1" applyFill="1" applyBorder="1" applyAlignment="1">
      <alignment vertical="top"/>
    </xf>
    <xf numFmtId="0" fontId="7" fillId="0" borderId="0" xfId="0" applyFont="1" applyAlignment="1">
      <alignment horizontal="right"/>
    </xf>
    <xf numFmtId="0" fontId="7" fillId="0" borderId="0" xfId="0" applyFont="1" applyAlignment="1">
      <alignment horizontal="center"/>
    </xf>
    <xf numFmtId="0" fontId="7" fillId="0" borderId="0" xfId="0" applyFont="1" applyAlignment="1">
      <alignment horizontal="center" vertical="center"/>
    </xf>
    <xf numFmtId="43" fontId="8" fillId="0" borderId="0" xfId="1" applyNumberFormat="1" applyFont="1" applyFill="1" applyBorder="1" applyAlignment="1">
      <alignment vertical="top"/>
    </xf>
    <xf numFmtId="0" fontId="9" fillId="0" borderId="0" xfId="0" applyFont="1" applyAlignment="1">
      <alignment horizontal="center" vertical="center"/>
    </xf>
    <xf numFmtId="0" fontId="3" fillId="2" borderId="0" xfId="0" applyFont="1" applyFill="1" applyAlignment="1">
      <alignment horizontal="center"/>
    </xf>
    <xf numFmtId="43" fontId="6" fillId="2" borderId="0" xfId="1" applyNumberFormat="1" applyFont="1" applyFill="1" applyBorder="1" applyAlignment="1">
      <alignment horizontal="left"/>
    </xf>
    <xf numFmtId="0" fontId="7" fillId="2" borderId="0" xfId="0" applyFont="1" applyFill="1" applyAlignment="1">
      <alignment horizontal="center" vertical="center"/>
    </xf>
    <xf numFmtId="0" fontId="7" fillId="2" borderId="0" xfId="0" applyFont="1" applyFill="1" applyAlignment="1">
      <alignment horizontal="center" vertical="center" wrapText="1"/>
    </xf>
    <xf numFmtId="15" fontId="7" fillId="2" borderId="0" xfId="0" applyNumberFormat="1" applyFont="1" applyFill="1" applyAlignment="1">
      <alignment horizontal="center" vertical="center" wrapText="1"/>
    </xf>
    <xf numFmtId="0" fontId="1" fillId="2" borderId="0" xfId="0" applyFont="1" applyFill="1"/>
    <xf numFmtId="0" fontId="3" fillId="0" borderId="0" xfId="0" applyFont="1" applyAlignment="1">
      <alignment horizontal="center"/>
    </xf>
    <xf numFmtId="43" fontId="6" fillId="0" borderId="0" xfId="1" applyNumberFormat="1" applyFont="1" applyFill="1" applyBorder="1" applyAlignment="1">
      <alignment horizontal="left"/>
    </xf>
    <xf numFmtId="0" fontId="7" fillId="0" borderId="0" xfId="0" applyFont="1" applyAlignment="1">
      <alignment horizontal="center" vertical="center" wrapText="1"/>
    </xf>
    <xf numFmtId="166" fontId="8" fillId="0" borderId="0" xfId="1" applyFont="1" applyFill="1" applyBorder="1" applyAlignment="1">
      <alignment horizontal="left" vertical="top" indent="2"/>
    </xf>
    <xf numFmtId="165" fontId="1" fillId="0" borderId="0" xfId="2" applyNumberFormat="1" applyFont="1" applyFill="1" applyBorder="1" applyAlignment="1">
      <alignment horizontal="right"/>
    </xf>
    <xf numFmtId="165" fontId="1" fillId="0" borderId="0" xfId="2" applyNumberFormat="1" applyFont="1" applyFill="1" applyBorder="1" applyAlignment="1">
      <alignment horizontal="center"/>
    </xf>
    <xf numFmtId="165" fontId="10" fillId="0" borderId="0" xfId="0" applyNumberFormat="1" applyFont="1" applyAlignment="1">
      <alignment horizontal="center" vertical="center" wrapText="1"/>
    </xf>
    <xf numFmtId="165" fontId="9" fillId="0" borderId="0" xfId="0" applyNumberFormat="1" applyFont="1" applyAlignment="1">
      <alignment horizontal="center" vertical="center" wrapText="1"/>
    </xf>
    <xf numFmtId="166" fontId="1" fillId="0" borderId="0" xfId="1" applyFont="1" applyFill="1" applyBorder="1" applyAlignment="1">
      <alignment horizontal="left" vertical="top" indent="3"/>
    </xf>
    <xf numFmtId="165" fontId="10" fillId="0" borderId="0" xfId="0" applyNumberFormat="1" applyFont="1" applyAlignment="1">
      <alignment horizontal="right" vertical="center" wrapText="1"/>
    </xf>
    <xf numFmtId="166" fontId="6" fillId="0" borderId="1" xfId="1" applyFont="1" applyFill="1" applyBorder="1" applyAlignment="1">
      <alignment vertical="top"/>
    </xf>
    <xf numFmtId="165" fontId="3" fillId="0" borderId="1" xfId="2" applyNumberFormat="1" applyFont="1" applyFill="1" applyBorder="1" applyAlignment="1">
      <alignment horizontal="right"/>
    </xf>
    <xf numFmtId="165" fontId="3" fillId="0" borderId="1" xfId="2" applyNumberFormat="1" applyFont="1" applyFill="1" applyBorder="1" applyAlignment="1">
      <alignment horizontal="center"/>
    </xf>
    <xf numFmtId="165" fontId="3" fillId="0" borderId="1" xfId="2" applyNumberFormat="1" applyFont="1" applyFill="1" applyBorder="1" applyAlignment="1">
      <alignment horizontal="center" vertical="center"/>
    </xf>
    <xf numFmtId="166" fontId="6" fillId="0" borderId="2" xfId="1" applyFont="1" applyFill="1" applyBorder="1" applyAlignment="1">
      <alignment vertical="top"/>
    </xf>
    <xf numFmtId="165" fontId="3" fillId="0" borderId="2" xfId="2" applyNumberFormat="1" applyFont="1" applyFill="1" applyBorder="1" applyAlignment="1">
      <alignment horizontal="right"/>
    </xf>
    <xf numFmtId="165" fontId="3" fillId="0" borderId="2" xfId="2" applyNumberFormat="1" applyFont="1" applyFill="1" applyBorder="1" applyAlignment="1">
      <alignment horizontal="center"/>
    </xf>
    <xf numFmtId="165" fontId="3" fillId="0" borderId="2" xfId="2" applyNumberFormat="1" applyFont="1" applyFill="1" applyBorder="1" applyAlignment="1">
      <alignment horizontal="center" vertical="center"/>
    </xf>
    <xf numFmtId="165" fontId="9" fillId="0" borderId="0" xfId="2" applyNumberFormat="1" applyFont="1" applyFill="1" applyBorder="1" applyAlignment="1">
      <alignment horizontal="center" vertical="center"/>
    </xf>
    <xf numFmtId="165" fontId="1" fillId="0" borderId="0" xfId="2" applyNumberFormat="1" applyFont="1" applyFill="1" applyBorder="1" applyAlignment="1">
      <alignment horizontal="center" vertical="center"/>
    </xf>
    <xf numFmtId="165" fontId="9" fillId="0" borderId="0" xfId="2" applyNumberFormat="1" applyFont="1" applyFill="1" applyBorder="1" applyAlignment="1">
      <alignment horizontal="center"/>
    </xf>
    <xf numFmtId="0" fontId="9" fillId="0" borderId="0" xfId="0" applyFont="1"/>
    <xf numFmtId="165" fontId="1" fillId="0" borderId="0" xfId="3" applyNumberFormat="1" applyFont="1" applyFill="1" applyBorder="1" applyAlignment="1">
      <alignment horizontal="center" vertical="center"/>
    </xf>
    <xf numFmtId="165" fontId="3" fillId="0" borderId="1" xfId="3" applyNumberFormat="1" applyFont="1" applyFill="1" applyBorder="1" applyAlignment="1">
      <alignment horizontal="center" vertical="center"/>
    </xf>
    <xf numFmtId="165" fontId="11" fillId="0" borderId="1" xfId="0" applyNumberFormat="1" applyFont="1" applyBorder="1" applyAlignment="1">
      <alignment horizontal="center" vertical="center" wrapText="1"/>
    </xf>
    <xf numFmtId="165" fontId="3" fillId="0" borderId="1" xfId="2" applyNumberFormat="1" applyFont="1" applyFill="1" applyBorder="1" applyAlignment="1">
      <alignment horizontal="right" vertical="center"/>
    </xf>
    <xf numFmtId="165" fontId="1" fillId="0" borderId="0" xfId="2" applyNumberFormat="1" applyFont="1" applyFill="1" applyBorder="1" applyAlignment="1">
      <alignment horizontal="right" vertical="center"/>
    </xf>
    <xf numFmtId="0" fontId="12" fillId="0" borderId="0" xfId="0" applyFont="1"/>
    <xf numFmtId="3" fontId="12" fillId="0" borderId="0" xfId="3" applyNumberFormat="1" applyFont="1" applyFill="1" applyBorder="1" applyAlignment="1">
      <alignment horizontal="right"/>
    </xf>
    <xf numFmtId="3" fontId="12" fillId="0" borderId="0" xfId="3" applyNumberFormat="1" applyFont="1" applyFill="1" applyBorder="1" applyAlignment="1">
      <alignment horizontal="center"/>
    </xf>
    <xf numFmtId="3" fontId="1" fillId="0" borderId="0" xfId="0" applyNumberFormat="1" applyFont="1" applyAlignment="1">
      <alignment horizontal="center"/>
    </xf>
    <xf numFmtId="3" fontId="13" fillId="0" borderId="0" xfId="3" applyNumberFormat="1" applyFont="1" applyFill="1" applyBorder="1" applyAlignment="1">
      <alignment horizontal="center" vertical="center"/>
    </xf>
    <xf numFmtId="166" fontId="14" fillId="0" borderId="0" xfId="1" applyFont="1" applyFill="1" applyBorder="1" applyAlignment="1">
      <alignment vertical="top"/>
    </xf>
    <xf numFmtId="167" fontId="14" fillId="0" borderId="0" xfId="3" applyNumberFormat="1" applyFont="1" applyFill="1" applyBorder="1" applyAlignment="1">
      <alignment horizontal="right"/>
    </xf>
    <xf numFmtId="167" fontId="14" fillId="0" borderId="0" xfId="3" applyNumberFormat="1" applyFont="1" applyFill="1" applyBorder="1" applyAlignment="1">
      <alignment horizontal="center"/>
    </xf>
    <xf numFmtId="10" fontId="14" fillId="0" borderId="0" xfId="3" applyNumberFormat="1" applyFont="1" applyFill="1" applyBorder="1" applyAlignment="1">
      <alignment horizontal="center"/>
    </xf>
    <xf numFmtId="166" fontId="7" fillId="0" borderId="0" xfId="4" applyFont="1"/>
    <xf numFmtId="166" fontId="9" fillId="0" borderId="0" xfId="4" applyFont="1"/>
    <xf numFmtId="37" fontId="9" fillId="0" borderId="0" xfId="4" applyNumberFormat="1" applyFont="1"/>
    <xf numFmtId="166" fontId="9" fillId="0" borderId="0" xfId="4" applyFont="1" applyAlignment="1">
      <alignment horizontal="center"/>
    </xf>
    <xf numFmtId="168" fontId="1" fillId="0" borderId="0" xfId="2" applyNumberFormat="1" applyFont="1" applyFill="1" applyBorder="1" applyAlignment="1">
      <alignment horizontal="center"/>
    </xf>
    <xf numFmtId="166" fontId="9" fillId="0" borderId="0" xfId="4" applyFont="1" applyAlignment="1">
      <alignment horizontal="left" indent="2"/>
    </xf>
    <xf numFmtId="168" fontId="9" fillId="0" borderId="0" xfId="2" applyNumberFormat="1" applyFont="1" applyFill="1" applyBorder="1"/>
    <xf numFmtId="168" fontId="1" fillId="0" borderId="0" xfId="2" applyNumberFormat="1" applyFont="1" applyFill="1" applyBorder="1"/>
    <xf numFmtId="166" fontId="7" fillId="0" borderId="1" xfId="4" applyFont="1" applyBorder="1"/>
    <xf numFmtId="168" fontId="3" fillId="0" borderId="1" xfId="2" applyNumberFormat="1" applyFont="1" applyFill="1" applyBorder="1"/>
    <xf numFmtId="168" fontId="1" fillId="0" borderId="0" xfId="0" applyNumberFormat="1" applyFont="1"/>
    <xf numFmtId="168" fontId="9" fillId="0" borderId="0" xfId="2" applyNumberFormat="1" applyFont="1" applyFill="1" applyBorder="1" applyAlignment="1">
      <alignment vertical="top"/>
    </xf>
    <xf numFmtId="168" fontId="1" fillId="0" borderId="0" xfId="2" applyNumberFormat="1" applyFont="1" applyFill="1" applyAlignment="1">
      <alignment horizontal="right"/>
    </xf>
    <xf numFmtId="168" fontId="1" fillId="0" borderId="0" xfId="2" applyNumberFormat="1" applyFont="1" applyFill="1" applyBorder="1" applyAlignment="1">
      <alignment horizontal="right"/>
    </xf>
    <xf numFmtId="166" fontId="9" fillId="0" borderId="0" xfId="5" applyFont="1"/>
    <xf numFmtId="0" fontId="7" fillId="0" borderId="0" xfId="0" applyFont="1" applyAlignment="1">
      <alignment vertical="center" wrapText="1"/>
    </xf>
    <xf numFmtId="0" fontId="7" fillId="0" borderId="0" xfId="0" applyFont="1" applyAlignment="1">
      <alignment horizontal="centerContinuous" vertical="center" wrapText="1"/>
    </xf>
    <xf numFmtId="43" fontId="8" fillId="0" borderId="0" xfId="1" applyNumberFormat="1" applyFont="1" applyFill="1" applyBorder="1" applyAlignment="1">
      <alignment horizontal="center" vertical="center"/>
    </xf>
    <xf numFmtId="168" fontId="7" fillId="0" borderId="0" xfId="0" applyNumberFormat="1" applyFont="1" applyAlignment="1">
      <alignment horizontal="center" vertical="center"/>
    </xf>
    <xf numFmtId="43" fontId="8" fillId="0" borderId="0" xfId="1" applyNumberFormat="1" applyFont="1" applyFill="1" applyBorder="1" applyAlignment="1">
      <alignment horizontal="left" vertical="center"/>
    </xf>
    <xf numFmtId="166" fontId="7" fillId="0" borderId="0" xfId="5" applyFont="1"/>
    <xf numFmtId="3" fontId="9" fillId="0" borderId="0" xfId="5" applyNumberFormat="1" applyFont="1"/>
    <xf numFmtId="0" fontId="1" fillId="0" borderId="0" xfId="0" applyFont="1" applyAlignment="1">
      <alignment horizontal="right"/>
    </xf>
    <xf numFmtId="168" fontId="9" fillId="0" borderId="0" xfId="2" applyNumberFormat="1" applyFont="1" applyFill="1" applyBorder="1" applyAlignment="1">
      <alignment horizontal="right"/>
    </xf>
    <xf numFmtId="0" fontId="3" fillId="0" borderId="1" xfId="0" applyFont="1" applyBorder="1" applyAlignment="1">
      <alignment horizontal="left" vertical="center" wrapText="1"/>
    </xf>
    <xf numFmtId="168" fontId="7" fillId="0" borderId="1" xfId="2" applyNumberFormat="1" applyFont="1" applyFill="1" applyBorder="1" applyAlignment="1">
      <alignment vertical="center"/>
    </xf>
    <xf numFmtId="168" fontId="7" fillId="0" borderId="1" xfId="2" applyNumberFormat="1" applyFont="1" applyFill="1" applyBorder="1" applyAlignment="1">
      <alignment horizontal="right" vertical="center"/>
    </xf>
    <xf numFmtId="0" fontId="3" fillId="0" borderId="1" xfId="0" applyFont="1" applyBorder="1"/>
    <xf numFmtId="168" fontId="7" fillId="0" borderId="1" xfId="2" applyNumberFormat="1" applyFont="1" applyFill="1" applyBorder="1"/>
    <xf numFmtId="168" fontId="7" fillId="0" borderId="1" xfId="2" applyNumberFormat="1" applyFont="1" applyFill="1" applyBorder="1" applyAlignment="1">
      <alignment horizontal="right"/>
    </xf>
    <xf numFmtId="166" fontId="9" fillId="0" borderId="0" xfId="5" applyFont="1" applyAlignment="1">
      <alignment vertical="center"/>
    </xf>
    <xf numFmtId="168" fontId="9" fillId="0" borderId="0" xfId="2" applyNumberFormat="1" applyFont="1" applyFill="1" applyBorder="1" applyAlignment="1">
      <alignment vertical="center"/>
    </xf>
    <xf numFmtId="168" fontId="7" fillId="0" borderId="0" xfId="2" applyNumberFormat="1" applyFont="1" applyFill="1" applyBorder="1"/>
    <xf numFmtId="168" fontId="9" fillId="0" borderId="0" xfId="2" applyNumberFormat="1" applyFont="1" applyFill="1" applyAlignment="1">
      <alignment horizontal="right"/>
    </xf>
    <xf numFmtId="166" fontId="7" fillId="0" borderId="1" xfId="5" applyFont="1" applyBorder="1"/>
    <xf numFmtId="166" fontId="9" fillId="0" borderId="0" xfId="5" applyFont="1" applyAlignment="1">
      <alignment wrapText="1"/>
    </xf>
    <xf numFmtId="168" fontId="9" fillId="0" borderId="0" xfId="2" applyNumberFormat="1" applyFont="1" applyFill="1" applyBorder="1" applyAlignment="1">
      <alignment wrapText="1"/>
    </xf>
    <xf numFmtId="37" fontId="9" fillId="0" borderId="0" xfId="0" applyNumberFormat="1" applyFont="1"/>
    <xf numFmtId="168" fontId="9" fillId="0" borderId="0" xfId="0" applyNumberFormat="1" applyFont="1"/>
    <xf numFmtId="37" fontId="1" fillId="0" borderId="0" xfId="0" applyNumberFormat="1" applyFont="1"/>
    <xf numFmtId="168" fontId="7" fillId="0" borderId="0" xfId="0" applyNumberFormat="1" applyFont="1"/>
    <xf numFmtId="166" fontId="7" fillId="0" borderId="1" xfId="5" applyFont="1" applyBorder="1" applyAlignment="1">
      <alignment vertical="center" wrapText="1"/>
    </xf>
    <xf numFmtId="168" fontId="7" fillId="0" borderId="1" xfId="0" applyNumberFormat="1" applyFont="1" applyBorder="1" applyAlignment="1">
      <alignment vertical="center"/>
    </xf>
    <xf numFmtId="43" fontId="1" fillId="0" borderId="0" xfId="0" applyNumberFormat="1" applyFont="1"/>
    <xf numFmtId="0" fontId="15" fillId="0" borderId="0" xfId="0" applyFont="1"/>
    <xf numFmtId="165" fontId="3" fillId="0" borderId="0" xfId="2" applyNumberFormat="1" applyFont="1" applyFill="1" applyBorder="1" applyAlignment="1">
      <alignment horizontal="center" vertical="center"/>
    </xf>
    <xf numFmtId="9" fontId="14" fillId="0" borderId="0" xfId="7" applyFont="1"/>
    <xf numFmtId="169" fontId="17" fillId="3" borderId="0" xfId="6" applyNumberFormat="1" applyFont="1" applyFill="1"/>
    <xf numFmtId="0" fontId="0" fillId="0" borderId="0" xfId="0" applyAlignment="1">
      <alignment horizontal="left" vertical="center" wrapText="1"/>
    </xf>
    <xf numFmtId="1" fontId="0" fillId="0" borderId="0" xfId="0" applyNumberFormat="1"/>
    <xf numFmtId="0" fontId="0" fillId="3" borderId="0" xfId="0" applyFill="1" applyAlignment="1">
      <alignment horizontal="left" vertical="center" wrapText="1"/>
    </xf>
    <xf numFmtId="9" fontId="1" fillId="0" borderId="0" xfId="7" applyFont="1"/>
    <xf numFmtId="9" fontId="14" fillId="0" borderId="0" xfId="7" applyFont="1" applyFill="1" applyBorder="1" applyAlignment="1">
      <alignment horizontal="right"/>
    </xf>
    <xf numFmtId="9" fontId="14" fillId="0" borderId="0" xfId="7" applyFont="1" applyFill="1" applyBorder="1" applyAlignment="1">
      <alignment horizontal="center"/>
    </xf>
    <xf numFmtId="9" fontId="14" fillId="0" borderId="0" xfId="7" applyFont="1" applyAlignment="1">
      <alignment horizontal="center" vertical="center" wrapText="1"/>
    </xf>
    <xf numFmtId="9" fontId="14" fillId="0" borderId="0" xfId="7" applyFont="1" applyAlignment="1">
      <alignment horizontal="right" vertical="center" wrapText="1"/>
    </xf>
    <xf numFmtId="9" fontId="18" fillId="0" borderId="1" xfId="7" applyFont="1" applyFill="1" applyBorder="1" applyAlignment="1">
      <alignment horizontal="right"/>
    </xf>
    <xf numFmtId="9" fontId="18" fillId="0" borderId="1" xfId="7" applyFont="1" applyFill="1" applyBorder="1" applyAlignment="1">
      <alignment horizontal="center"/>
    </xf>
    <xf numFmtId="9" fontId="18" fillId="0" borderId="1" xfId="7" applyFont="1" applyFill="1" applyBorder="1" applyAlignment="1">
      <alignment horizontal="center" vertical="center"/>
    </xf>
    <xf numFmtId="9" fontId="18" fillId="0" borderId="2" xfId="7" applyFont="1" applyFill="1" applyBorder="1" applyAlignment="1">
      <alignment horizontal="right"/>
    </xf>
    <xf numFmtId="9" fontId="18" fillId="0" borderId="2" xfId="7" applyFont="1" applyFill="1" applyBorder="1" applyAlignment="1">
      <alignment horizontal="center"/>
    </xf>
    <xf numFmtId="9" fontId="18" fillId="0" borderId="2" xfId="7" applyFont="1" applyFill="1" applyBorder="1" applyAlignment="1">
      <alignment horizontal="center" vertical="center"/>
    </xf>
    <xf numFmtId="9" fontId="14" fillId="0" borderId="0" xfId="7" applyFont="1" applyFill="1" applyBorder="1" applyAlignment="1">
      <alignment horizontal="center" vertical="center"/>
    </xf>
    <xf numFmtId="9" fontId="18" fillId="0" borderId="1" xfId="7" applyFont="1" applyBorder="1" applyAlignment="1">
      <alignment horizontal="center" vertical="center" wrapText="1"/>
    </xf>
    <xf numFmtId="9" fontId="18" fillId="0" borderId="1" xfId="7" applyFont="1" applyFill="1" applyBorder="1" applyAlignment="1">
      <alignment horizontal="right" vertical="center"/>
    </xf>
    <xf numFmtId="9" fontId="14" fillId="0" borderId="0" xfId="7" applyFont="1" applyFill="1" applyBorder="1" applyAlignment="1">
      <alignment horizontal="right" vertical="center"/>
    </xf>
    <xf numFmtId="9" fontId="14" fillId="0" borderId="0" xfId="7" applyFont="1" applyAlignment="1">
      <alignment horizontal="center"/>
    </xf>
    <xf numFmtId="9" fontId="18" fillId="2" borderId="0" xfId="7" applyFont="1" applyFill="1" applyAlignment="1">
      <alignment horizontal="center" vertical="center"/>
    </xf>
    <xf numFmtId="9" fontId="18" fillId="2" borderId="0" xfId="7" applyFont="1" applyFill="1" applyAlignment="1">
      <alignment horizontal="center" vertical="center" wrapText="1"/>
    </xf>
    <xf numFmtId="9" fontId="18" fillId="0" borderId="0" xfId="7" applyFont="1" applyAlignment="1">
      <alignment horizontal="center" vertical="center"/>
    </xf>
    <xf numFmtId="9" fontId="18" fillId="0" borderId="0" xfId="7" applyFont="1" applyAlignment="1">
      <alignment horizontal="center" vertical="center" wrapText="1"/>
    </xf>
    <xf numFmtId="9" fontId="14" fillId="0" borderId="0" xfId="7" applyFont="1" applyFill="1" applyBorder="1"/>
    <xf numFmtId="9" fontId="18" fillId="0" borderId="1" xfId="7" applyFont="1" applyFill="1" applyBorder="1"/>
    <xf numFmtId="9" fontId="14" fillId="0" borderId="0" xfId="7" applyFont="1" applyFill="1" applyBorder="1" applyAlignment="1">
      <alignment vertical="top"/>
    </xf>
    <xf numFmtId="9" fontId="14" fillId="0" borderId="0" xfId="7" applyFont="1" applyFill="1" applyAlignment="1">
      <alignment horizontal="right"/>
    </xf>
    <xf numFmtId="9" fontId="18" fillId="0" borderId="0" xfId="7" applyFont="1" applyAlignment="1">
      <alignment vertical="center" wrapText="1"/>
    </xf>
    <xf numFmtId="9" fontId="18" fillId="0" borderId="0" xfId="7" applyFont="1" applyAlignment="1">
      <alignment horizontal="centerContinuous" vertical="center" wrapText="1"/>
    </xf>
    <xf numFmtId="9" fontId="14" fillId="0" borderId="0" xfId="7" applyFont="1" applyAlignment="1">
      <alignment horizontal="right"/>
    </xf>
    <xf numFmtId="9" fontId="18" fillId="0" borderId="1" xfId="7" applyFont="1" applyFill="1" applyBorder="1" applyAlignment="1">
      <alignment vertical="center"/>
    </xf>
    <xf numFmtId="9" fontId="14" fillId="0" borderId="0" xfId="7" applyFont="1" applyFill="1" applyBorder="1" applyAlignment="1">
      <alignment vertical="center"/>
    </xf>
    <xf numFmtId="9" fontId="18" fillId="0" borderId="0" xfId="7" applyFont="1" applyFill="1" applyBorder="1"/>
    <xf numFmtId="9" fontId="14" fillId="0" borderId="0" xfId="7" applyFont="1" applyFill="1" applyBorder="1" applyAlignment="1">
      <alignment wrapText="1"/>
    </xf>
    <xf numFmtId="9" fontId="18" fillId="0" borderId="0" xfId="7" applyFont="1"/>
    <xf numFmtId="9" fontId="18" fillId="0" borderId="1" xfId="7" applyFont="1" applyBorder="1" applyAlignment="1">
      <alignment vertical="center"/>
    </xf>
    <xf numFmtId="166" fontId="6" fillId="0" borderId="0" xfId="1" applyFont="1" applyFill="1" applyBorder="1" applyAlignment="1">
      <alignment vertical="top"/>
    </xf>
    <xf numFmtId="165" fontId="3" fillId="0" borderId="0" xfId="2" applyNumberFormat="1" applyFont="1" applyFill="1" applyBorder="1" applyAlignment="1">
      <alignment horizontal="right" vertical="center"/>
    </xf>
    <xf numFmtId="0" fontId="1" fillId="3" borderId="0" xfId="0" applyFont="1" applyFill="1"/>
    <xf numFmtId="9" fontId="7" fillId="0" borderId="0" xfId="0" applyNumberFormat="1" applyFont="1" applyAlignment="1">
      <alignment horizontal="center" vertical="center"/>
    </xf>
    <xf numFmtId="9" fontId="7" fillId="0" borderId="0" xfId="0" applyNumberFormat="1" applyFont="1" applyAlignment="1">
      <alignment horizontal="center" vertical="center" wrapText="1"/>
    </xf>
    <xf numFmtId="169" fontId="0" fillId="0" borderId="0" xfId="6" applyNumberFormat="1" applyFont="1"/>
    <xf numFmtId="3" fontId="0" fillId="0" borderId="0" xfId="6" applyNumberFormat="1" applyFont="1"/>
    <xf numFmtId="3" fontId="0" fillId="0" borderId="0" xfId="0" applyNumberFormat="1"/>
    <xf numFmtId="9" fontId="19" fillId="0" borderId="0" xfId="0" applyNumberFormat="1" applyFont="1"/>
    <xf numFmtId="169" fontId="0" fillId="0" borderId="0" xfId="0" applyNumberFormat="1"/>
    <xf numFmtId="0" fontId="20" fillId="0" borderId="0" xfId="0" applyFont="1" applyAlignment="1">
      <alignment horizontal="center"/>
    </xf>
    <xf numFmtId="9" fontId="20" fillId="0" borderId="0" xfId="0" applyNumberFormat="1" applyFont="1" applyAlignment="1">
      <alignment horizontal="center"/>
    </xf>
    <xf numFmtId="0" fontId="20" fillId="0" borderId="0" xfId="0" applyFont="1" applyAlignment="1">
      <alignment horizontal="left"/>
    </xf>
    <xf numFmtId="168" fontId="1" fillId="0" borderId="0" xfId="7" applyNumberFormat="1" applyFont="1"/>
    <xf numFmtId="3" fontId="1" fillId="0" borderId="0" xfId="0" applyNumberFormat="1" applyFont="1"/>
    <xf numFmtId="166" fontId="9" fillId="0" borderId="0" xfId="4" applyFont="1" applyFill="1" applyAlignment="1">
      <alignment horizontal="left" indent="2"/>
    </xf>
    <xf numFmtId="166" fontId="9" fillId="0" borderId="0" xfId="5" applyFont="1" applyFill="1"/>
    <xf numFmtId="166" fontId="9" fillId="0" borderId="0" xfId="5" applyFont="1" applyFill="1" applyAlignment="1">
      <alignment vertical="center"/>
    </xf>
    <xf numFmtId="166" fontId="9" fillId="0" borderId="0" xfId="5" applyFont="1" applyFill="1" applyAlignment="1">
      <alignment wrapText="1"/>
    </xf>
    <xf numFmtId="0" fontId="1" fillId="0" borderId="0" xfId="0" applyFont="1" applyFill="1"/>
  </cellXfs>
  <cellStyles count="8">
    <cellStyle name="Comma" xfId="6" builtinId="3"/>
    <cellStyle name="Comma 2 2 2" xfId="2"/>
    <cellStyle name="Normal" xfId="0" builtinId="0"/>
    <cellStyle name="Normal_A3.1, 4.1 FS, Trial Balance 31.12.04" xfId="4"/>
    <cellStyle name="Normal_CFLOW" xfId="5"/>
    <cellStyle name="Percent" xfId="7" builtinId="5"/>
    <cellStyle name="Percent [0%]" xfId="3"/>
    <cellStyle name="Style 1"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externalLink" Target="externalLinks/externalLink8.xml"/><Relationship Id="rId18" Type="http://schemas.openxmlformats.org/officeDocument/2006/relationships/externalLink" Target="externalLinks/externalLink13.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externalLink" Target="externalLinks/externalLink16.xml"/><Relationship Id="rId7" Type="http://schemas.openxmlformats.org/officeDocument/2006/relationships/externalLink" Target="externalLinks/externalLink2.xml"/><Relationship Id="rId12" Type="http://schemas.openxmlformats.org/officeDocument/2006/relationships/externalLink" Target="externalLinks/externalLink7.xml"/><Relationship Id="rId17" Type="http://schemas.openxmlformats.org/officeDocument/2006/relationships/externalLink" Target="externalLinks/externalLink12.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1.xml"/><Relationship Id="rId20" Type="http://schemas.openxmlformats.org/officeDocument/2006/relationships/externalLink" Target="externalLinks/externalLink15.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externalLink" Target="externalLinks/externalLink6.xml"/><Relationship Id="rId24" Type="http://schemas.openxmlformats.org/officeDocument/2006/relationships/externalLink" Target="externalLinks/externalLink19.xml"/><Relationship Id="rId5" Type="http://schemas.openxmlformats.org/officeDocument/2006/relationships/worksheet" Target="worksheets/sheet5.xml"/><Relationship Id="rId15" Type="http://schemas.openxmlformats.org/officeDocument/2006/relationships/externalLink" Target="externalLinks/externalLink10.xml"/><Relationship Id="rId23" Type="http://schemas.openxmlformats.org/officeDocument/2006/relationships/externalLink" Target="externalLinks/externalLink18.xml"/><Relationship Id="rId28" Type="http://schemas.openxmlformats.org/officeDocument/2006/relationships/calcChain" Target="calcChain.xml"/><Relationship Id="rId10" Type="http://schemas.openxmlformats.org/officeDocument/2006/relationships/externalLink" Target="externalLinks/externalLink5.xml"/><Relationship Id="rId19" Type="http://schemas.openxmlformats.org/officeDocument/2006/relationships/externalLink" Target="externalLinks/externalLink14.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externalLink" Target="externalLinks/externalLink9.xml"/><Relationship Id="rId22" Type="http://schemas.openxmlformats.org/officeDocument/2006/relationships/externalLink" Target="externalLinks/externalLink17.xml"/><Relationship Id="rId27"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inses26\d$\Maragebi\2006%20wlis%20TRANZAQCIEBI\S%20A%20L%20I%20A%20N%20D%20A%20G%20O\dasavletis%20saliandago%202006%20celi%20%20(balansi)\SALI_DAS_0206%20BOLO.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inses26\d$\Maragebi\2006%20wlis%20TRANZAQCIEBI\S%20A%20L%20I%20A%20N%20D%20A%20G%20O\axali%20buralteria\TR_FMC_VI_2.5MOD.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Naira-x\mnacord\MNAC%20Finpox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Brisbane-fs1\VOL1\Documents%20and%20Settings\Owner\Local%20Settings\Temporary%20Internet%20Files\Content.IE5\ZDWVQFQT\US%20compsa.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H:\data\Paper%20&amp;%20Forest\Comps\extra%20pages.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G:\Mamuka\Documents%20and%20Settings\mamuka_t\Local%20Settings\Temporary%20Internet%20Files\Content.IE5\016NK1MB\Documents%20and%20Settings\tjgerenaia\Desktop\axali%20buralteria\TR_FMC_VI_2.5MOD.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G:\Users\user\AppData\Local\Microsoft\Windows\Temporary%20Internet%20Files\Content.Outlook\13IPJLI5\Georgian%20Railway%20v7%20RGB%20NM.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172.16.0.16\finses\FinDes\2009%20-file\dargobrivi%2009\esm-2-09.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Gayane\Mail\Gayush\New\GKO11.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G:\Users\beqa\AppData\Local\Microsoft\Windows\Temporary%20Internet%20Files\Content.Outlook\OZUUC1DD\kio%20samushao\II%20KVARTALI\VIII%20dan\IX%20%20%20SOTA.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172.16.0.16\finses\Documents%20and%20Settings\amirantevzadze\Local%20Settings\Temporary%20Internet%20Files\OLK5D\Daily_Cash__shaduri.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172.16.0.16\finses\FinDes\dargobrivebi%20-2010\modernizacia%202010-12\fmg-09.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G:\Users\beqa\AppData\Local\Microsoft\Windows\Temporary%20Internet%20Files\Content.Outlook\OZUUC1DD\DOCUME~1\RJAPHA~1\LOCALS~1\Temp\Rar$DI00.656\TRANZAQCIA%20SADG%20TB%20SATVIRTO-07%2006%2007.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172.16.0.16\finses\FinDes\dargobrivebi%20-2010\lkd-10.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172.16.0.16\finses\FinDes\BUDGET-2011\2011-dargobrivebi\2012\Budget%202012%20Final%20Version-06-12-2011\bolo%20gegma-lkd.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Pdc\finses\Documents%20and%20Settings\gshaduri\Desktop\Sesyidv.saboloo\Sesyidvebi-07.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745E11E7\TRANZAQCIA%20SADG%20TB%20SATVIRTO-07%2006%2007.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172.16.0.16\finses\FinDes\2010%20-%20file\CF%20gegma-faqti-analizi\gegma-analizi%202010\november%202010\cash%20flow%202010-2014\baT-Tbil.moderin.2010-2012w%20for%20cash%20flow.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File\finses\FinDes\dargobrivebi%20-2010\ld-1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GEGMA (2)"/>
      <sheetName val="SRULI"/>
      <sheetName val="TRANS (2)"/>
      <sheetName val="AN.GEGMA"/>
      <sheetName val="MAGALITI"/>
      <sheetName val="FORMA"/>
      <sheetName val="TRANS"/>
      <sheetName val="Sheet1"/>
      <sheetName val="CNOBARI"/>
      <sheetName val="SALI_DAS_0206 BOLO"/>
      <sheetName val="U-13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2">
          <cell r="A2" t="str">
            <v>Semosavlis daricxva</v>
          </cell>
          <cell r="B2" t="str">
            <v>tvirTebis gadazidvebi</v>
          </cell>
          <cell r="D2" t="str">
            <v>lari</v>
          </cell>
          <cell r="E2" t="str">
            <v>xelSekruleba</v>
          </cell>
          <cell r="F2" t="str">
            <v>saTao ofisi</v>
          </cell>
        </row>
        <row r="3">
          <cell r="A3" t="str">
            <v>angariSidan angariSze Tanxis gadatana</v>
          </cell>
          <cell r="B3" t="str">
            <v>mgzavrTa gadayvana</v>
          </cell>
          <cell r="D3" t="str">
            <v>dolari</v>
          </cell>
          <cell r="E3" t="str">
            <v>dRg-s angariSfaqtura</v>
          </cell>
          <cell r="F3" t="str">
            <v>saTao filiali</v>
          </cell>
        </row>
        <row r="4">
          <cell r="A4" t="str">
            <v>konvertaciis xarji</v>
          </cell>
          <cell r="B4" t="str">
            <v>ijara</v>
          </cell>
          <cell r="D4" t="str">
            <v>euro</v>
          </cell>
          <cell r="E4" t="str">
            <v>sxva angariSfaqtura</v>
          </cell>
          <cell r="F4" t="str">
            <v>mgzavrTa gadayvana</v>
          </cell>
        </row>
        <row r="5">
          <cell r="A5" t="str">
            <v>xarjis daricxva</v>
          </cell>
          <cell r="B5" t="str">
            <v>maragis realizacia</v>
          </cell>
          <cell r="D5" t="str">
            <v>rusuli rubli</v>
          </cell>
          <cell r="E5" t="str">
            <v>sabaJo deklaracia</v>
          </cell>
          <cell r="F5" t="str">
            <v>savagono depo Tbilisi</v>
          </cell>
        </row>
        <row r="6">
          <cell r="A6" t="str">
            <v>mimdinare moTxovnis dafarva</v>
          </cell>
          <cell r="D6" t="str">
            <v>sxva</v>
          </cell>
          <cell r="E6" t="str">
            <v>sabanko amonaweri</v>
          </cell>
          <cell r="F6" t="str">
            <v>savagono depo xaSuri</v>
          </cell>
        </row>
        <row r="7">
          <cell r="A7" t="str">
            <v>moklevadiani valdebulebis dafarva</v>
          </cell>
          <cell r="B7" t="str">
            <v>ZiriTadi xelfasi</v>
          </cell>
          <cell r="E7" t="str">
            <v>saaRsrulebo furceli</v>
          </cell>
          <cell r="F7" t="str">
            <v>savagono depo samtredia</v>
          </cell>
        </row>
        <row r="8">
          <cell r="A8" t="str">
            <v>smf aRiareba (SemosavalSi aReba)</v>
          </cell>
          <cell r="B8" t="str">
            <v>sabanko gadaricxviT</v>
          </cell>
          <cell r="E8" t="str">
            <v>xelfasis uwyisi</v>
          </cell>
          <cell r="F8" t="str">
            <v>savagono depo baTumi</v>
          </cell>
        </row>
        <row r="9">
          <cell r="A9" t="str">
            <v>smf-s gadacema warmoebaSi</v>
          </cell>
          <cell r="B9" t="str">
            <v>sabanko gadaricxvebiT</v>
          </cell>
          <cell r="E9" t="str">
            <v>qmani</v>
          </cell>
          <cell r="F9" t="str">
            <v>sadguri Tbilisi sakvanZo</v>
          </cell>
        </row>
        <row r="10">
          <cell r="A10" t="str">
            <v>smf-s gadacema warmoebidan mza produqciaSi</v>
          </cell>
          <cell r="B10" t="str">
            <v>Zvelvargisi masalis afaseba</v>
          </cell>
          <cell r="E10" t="str">
            <v>forma-2</v>
          </cell>
          <cell r="F10" t="str">
            <v>sadguri Tbilisi satvirTo</v>
          </cell>
        </row>
        <row r="11">
          <cell r="A11" t="str">
            <v>xarjebis daricxva daumTavrebel warmoebaze</v>
          </cell>
          <cell r="B11" t="str">
            <v>maragi</v>
          </cell>
          <cell r="E11" t="str">
            <v>forma-3</v>
          </cell>
          <cell r="F11" t="str">
            <v>sadguri Tbilisi maxarisxebeli</v>
          </cell>
        </row>
        <row r="12">
          <cell r="A12" t="str">
            <v>ZiriTadi saSualebis gadacema eqspluataciaSi</v>
          </cell>
          <cell r="B12" t="str">
            <v>maragi</v>
          </cell>
          <cell r="E12" t="str">
            <v>salaros Semosavlis orderi</v>
          </cell>
          <cell r="F12" t="str">
            <v>sadguri gori</v>
          </cell>
        </row>
        <row r="13">
          <cell r="A13" t="str">
            <v>avansis gacema</v>
          </cell>
          <cell r="B13" t="str">
            <v>personalis pirdapiri xarjebi</v>
          </cell>
          <cell r="E13" t="str">
            <v>salaros gasavlis orderi</v>
          </cell>
          <cell r="F13" t="str">
            <v>sadguri xaSuri</v>
          </cell>
        </row>
        <row r="14">
          <cell r="A14" t="str">
            <v>avansis miReba</v>
          </cell>
          <cell r="B14" t="str">
            <v>??</v>
          </cell>
          <cell r="E14" t="str">
            <v>sasaqonlo zednadebi</v>
          </cell>
          <cell r="F14" t="str">
            <v>sadguri zestafoni</v>
          </cell>
        </row>
        <row r="15">
          <cell r="A15" t="str">
            <v>gacemuli avansis gadafarva</v>
          </cell>
          <cell r="B15" t="str">
            <v>sabanko operaciebiT</v>
          </cell>
          <cell r="E15" t="str">
            <v>qviTari</v>
          </cell>
          <cell r="F15" t="str">
            <v>sadguri WiaTura</v>
          </cell>
        </row>
        <row r="16">
          <cell r="A16" t="str">
            <v>miRebuli avansis gadafarva</v>
          </cell>
          <cell r="B16" t="str">
            <v>sabanko gadaricxviT</v>
          </cell>
          <cell r="E16" t="str">
            <v>zianis kalkulacia</v>
          </cell>
          <cell r="F16" t="str">
            <v>sadguri quTaisi II</v>
          </cell>
        </row>
        <row r="17">
          <cell r="A17" t="str">
            <v>maragis gaxarjva</v>
          </cell>
          <cell r="B17" t="str">
            <v>Tanxis gadafarva mimdinare valdebulebis angariSze</v>
          </cell>
          <cell r="E17" t="str">
            <v>fmu-54</v>
          </cell>
          <cell r="F17" t="str">
            <v>sadguri samtredia</v>
          </cell>
        </row>
        <row r="18">
          <cell r="A18" t="str">
            <v xml:space="preserve">ZiriTadi saSualebis aRiarebis Sewyveta </v>
          </cell>
          <cell r="B18" t="str">
            <v>Tanxis gadafarva mimdinare moTxovnis angariSze</v>
          </cell>
          <cell r="E18" t="str">
            <v>miReba-Cabarebis aqti</v>
          </cell>
          <cell r="F18" t="str">
            <v>sadguri foTi</v>
          </cell>
        </row>
        <row r="19">
          <cell r="A19" t="str">
            <v>ZiriTadi saSualebis Seqmna/kapitalizacia</v>
          </cell>
          <cell r="B19" t="str">
            <v>maragi</v>
          </cell>
          <cell r="E19" t="str">
            <v>qmani</v>
          </cell>
          <cell r="F19" t="str">
            <v>sadguri baTumi</v>
          </cell>
        </row>
        <row r="20">
          <cell r="A20" t="str">
            <v>cveTis daricxva</v>
          </cell>
          <cell r="B20" t="str">
            <v>ZiriTadi saSualebis gayidva</v>
          </cell>
          <cell r="E20" t="str">
            <v>Zs eqspluataciaSi Sesvlis aqti</v>
          </cell>
          <cell r="F20" t="str">
            <v>sadguri rusTavi</v>
          </cell>
        </row>
        <row r="21">
          <cell r="A21" t="str">
            <v>amortizaciis daricxva</v>
          </cell>
          <cell r="B21" t="str">
            <v>personalis xarji</v>
          </cell>
          <cell r="E21" t="str">
            <v>Sida eqspluataciaSi Sesvlis aqti</v>
          </cell>
          <cell r="F21" t="str">
            <v>sadguri dedoflisWyaro</v>
          </cell>
        </row>
        <row r="22">
          <cell r="A22" t="str">
            <v>damfuZneblis mxridan aqtivebis sawarmodan amoReba</v>
          </cell>
          <cell r="B22" t="str">
            <v>ZiriTadi saSualebebis cveTa</v>
          </cell>
          <cell r="E22" t="str">
            <v>eqspluataciaSi miRebis aqti</v>
          </cell>
          <cell r="F22" t="str">
            <v>xanZarsawinaaRmdego samsaxuri</v>
          </cell>
        </row>
        <row r="23">
          <cell r="A23" t="str">
            <v>mimdinare sagadasaxado valdebulebis daricxva</v>
          </cell>
          <cell r="B23" t="str">
            <v>aramaterialuri aqtivebis amortizacia</v>
          </cell>
          <cell r="E23" t="str">
            <v>brZaneba/davaleba</v>
          </cell>
          <cell r="F23" t="str">
            <v>sanitaruli inspeqciisa da sazogadoebrivi jandacvis sagzao centri</v>
          </cell>
        </row>
        <row r="24">
          <cell r="A24" t="str">
            <v>mimdinare sagadasaxado aqtivis aRiareba</v>
          </cell>
          <cell r="B24" t="str">
            <v>ZiriTadi saSualebis sawarmodan amoReba</v>
          </cell>
          <cell r="E24" t="str">
            <v>gancxadeba</v>
          </cell>
          <cell r="F24" t="str">
            <v>avtofarexi</v>
          </cell>
        </row>
        <row r="25">
          <cell r="A25" t="str">
            <v>dakavebebi personalis anazRaurebidan</v>
          </cell>
          <cell r="B25" t="str">
            <v>socialuri</v>
          </cell>
          <cell r="E25" t="str">
            <v>dekaduri</v>
          </cell>
          <cell r="F25" t="str">
            <v>momaragebis baza</v>
          </cell>
        </row>
        <row r="26">
          <cell r="A26" t="str">
            <v>mimdinare sagadasaxado valdebulebis dafarva</v>
          </cell>
          <cell r="B26" t="str">
            <v>gadaxdili dRg</v>
          </cell>
          <cell r="E26" t="str">
            <v>moTxovna</v>
          </cell>
          <cell r="F26" t="str">
            <v>kapitaluri mSeneblobis ganyofileba</v>
          </cell>
        </row>
        <row r="27">
          <cell r="A27" t="str">
            <v>Zveli gatarebis koreqcia</v>
          </cell>
          <cell r="B27" t="str">
            <v>sawarmoo</v>
          </cell>
          <cell r="E27" t="str">
            <v>samuSaos Sesrulebis aqti</v>
          </cell>
          <cell r="F27" t="str">
            <v>rkinigzis instituti</v>
          </cell>
        </row>
        <row r="28">
          <cell r="A28" t="str">
            <v>filialTaSorisi operaciebi</v>
          </cell>
          <cell r="B28" t="str">
            <v>sabanko gadaricxva</v>
          </cell>
          <cell r="E28" t="str">
            <v>komisiis inventariczaciis aqti</v>
          </cell>
          <cell r="F28" t="str">
            <v>stadioni lokomotivi</v>
          </cell>
        </row>
        <row r="29">
          <cell r="A29" t="str">
            <v>moklevadiani valdebulebis dafarva</v>
          </cell>
          <cell r="E29" t="str">
            <v>direqtorTa sabWos gadawyvetileba Camoweris Sesaxeb</v>
          </cell>
          <cell r="F29" t="str">
            <v>sabavSvo rkinigza</v>
          </cell>
        </row>
        <row r="30">
          <cell r="A30" t="str">
            <v>sxva operacia</v>
          </cell>
          <cell r="B30" t="str">
            <v>maragis miReba</v>
          </cell>
          <cell r="E30" t="str">
            <v>sameTvalyureo sabWos Tanxmoba</v>
          </cell>
          <cell r="F30" t="str">
            <v>salokomotivo depo Tbilisi</v>
          </cell>
        </row>
        <row r="31">
          <cell r="A31" t="str">
            <v>xarjis gadaxda</v>
          </cell>
          <cell r="B31" t="str">
            <v>daumTavrebeli mSeneblobidan</v>
          </cell>
          <cell r="E31" t="str">
            <v>sawarmoTa marTvis saagentos Tanxmoba</v>
          </cell>
          <cell r="F31" t="str">
            <v>salokomotivo depo Tbilisis maxarisxebeli</v>
          </cell>
        </row>
        <row r="32">
          <cell r="A32">
            <v>0</v>
          </cell>
          <cell r="B32" t="str">
            <v>salarodan gacema angariSvaldebul pirze</v>
          </cell>
          <cell r="E32" t="str">
            <v>biznes-gegma</v>
          </cell>
          <cell r="F32" t="str">
            <v>salokomotivo depo xaSuri</v>
          </cell>
        </row>
        <row r="33">
          <cell r="A33">
            <v>0</v>
          </cell>
          <cell r="B33" t="str">
            <v>sabanko gadaricxva</v>
          </cell>
          <cell r="E33" t="str">
            <v>pu-48</v>
          </cell>
          <cell r="F33" t="str">
            <v>salokomotivo depo quTaisi</v>
          </cell>
        </row>
        <row r="34">
          <cell r="A34">
            <v>0</v>
          </cell>
          <cell r="B34" t="str">
            <v>salaroSi Semotana</v>
          </cell>
          <cell r="E34" t="str">
            <v>cveTis xarjis gamoTvlis uwyisi</v>
          </cell>
          <cell r="F34" t="str">
            <v>salokomotivo depo samtredia</v>
          </cell>
        </row>
        <row r="35">
          <cell r="A35">
            <v>0</v>
          </cell>
          <cell r="B35" t="str">
            <v>miRebuli avansisa da moTxovnis gamoqviTva</v>
          </cell>
          <cell r="E35" t="str">
            <v>qonebis gadasaxadis gamoTvlis uwyisi</v>
          </cell>
          <cell r="F35" t="str">
            <v>salokomotivo depo baTumi</v>
          </cell>
        </row>
        <row r="36">
          <cell r="A36">
            <v>0</v>
          </cell>
          <cell r="B36" t="str">
            <v>masala</v>
          </cell>
          <cell r="E36" t="str">
            <v>avizo</v>
          </cell>
          <cell r="F36" t="str">
            <v>salokomotivo depo gurjaani</v>
          </cell>
        </row>
        <row r="37">
          <cell r="A37">
            <v>0</v>
          </cell>
          <cell r="B37" t="str">
            <v>navTobproduqtebi</v>
          </cell>
          <cell r="E37" t="str">
            <v>tabeli</v>
          </cell>
          <cell r="F37" t="str">
            <v>saliandagi departamenti</v>
          </cell>
        </row>
        <row r="38">
          <cell r="A38">
            <v>0</v>
          </cell>
          <cell r="B38" t="str">
            <v>saTbobi</v>
          </cell>
          <cell r="E38" t="str">
            <v>ZiriTadi saSualebebis reestri</v>
          </cell>
          <cell r="F38" t="str">
            <v>dasavleTis saliandago sammarTvelo</v>
          </cell>
        </row>
        <row r="39">
          <cell r="A39">
            <v>0</v>
          </cell>
          <cell r="B39" t="str">
            <v>axali zednaSeni liandagis</v>
          </cell>
          <cell r="E39" t="str">
            <v>fmu-54</v>
          </cell>
          <cell r="F39" t="str">
            <v>uReltexilis saliandago sammarTvelo</v>
          </cell>
        </row>
        <row r="40">
          <cell r="B40" t="str">
            <v>Zvelvargisi zednaSeni liandagis</v>
          </cell>
          <cell r="E40" t="str">
            <v>tabeli</v>
          </cell>
          <cell r="F40" t="str">
            <v>aRmosavleTis saliandago sammarTvelo</v>
          </cell>
        </row>
        <row r="41">
          <cell r="B41" t="str">
            <v xml:space="preserve">pirveladi daniSnulebiT uvargisi </v>
          </cell>
          <cell r="E41" t="str">
            <v>a/e</v>
          </cell>
          <cell r="F41" t="str">
            <v>liandagis samSeneblo-saremonto sammarTvelo</v>
          </cell>
        </row>
        <row r="42">
          <cell r="B42" t="str">
            <v>sakancelario</v>
          </cell>
          <cell r="E42" t="str">
            <v>sagadasaxado davaleba</v>
          </cell>
          <cell r="F42" t="str">
            <v>eleqtro momaragebis departamenti</v>
          </cell>
        </row>
        <row r="43">
          <cell r="B43" t="str">
            <v>sarkinigzo da satransporto marag-nawilebi</v>
          </cell>
          <cell r="E43" t="str">
            <v>mivlinebis furceli</v>
          </cell>
          <cell r="F43" t="str">
            <v>gaerTianebuli (aRmosavleTis) eleqtromomaragebis distancia</v>
          </cell>
        </row>
        <row r="44">
          <cell r="B44" t="str">
            <v>danaklisi</v>
          </cell>
          <cell r="E44" t="str">
            <v>brZaneba/davaleba</v>
          </cell>
          <cell r="F44" t="str">
            <v>eleqtrosamontajo sammarTvelo</v>
          </cell>
        </row>
        <row r="45">
          <cell r="B45" t="str">
            <v>mcirefasiani da swrafcveTadi sagnebis gadacema eqspluataciaSi</v>
          </cell>
          <cell r="E45" t="str">
            <v>saaRsrulebo furceli</v>
          </cell>
          <cell r="F45" t="str">
            <v>dasavleTis eleqtromomaragebis distancia</v>
          </cell>
        </row>
        <row r="46">
          <cell r="B46" t="str">
            <v>ZiriTadi saSualebis gayidvis mizeziT</v>
          </cell>
          <cell r="E46" t="str">
            <v>qonebis gadasaxadis gamoTvlis uwyisi</v>
          </cell>
          <cell r="F46" t="str">
            <v>uReltexilis eleqtromomaragebis distancia</v>
          </cell>
        </row>
        <row r="47">
          <cell r="B47" t="str">
            <v>ZiriTadi saSualebis danaklisi</v>
          </cell>
          <cell r="E47" t="str">
            <v>ar aqvs</v>
          </cell>
          <cell r="F47" t="str">
            <v>Tbilisi signalizaciis da kavSirgabmulobis distancia</v>
          </cell>
        </row>
        <row r="48">
          <cell r="B48" t="str">
            <v>ZiriTadi saSualebis daSla</v>
          </cell>
          <cell r="E48" t="str">
            <v>specialuri angariSfaqtura</v>
          </cell>
          <cell r="F48" t="str">
            <v>xaSuris signalizaciis da kavSirgabmulobis distancia</v>
          </cell>
        </row>
        <row r="49">
          <cell r="B49" t="str">
            <v>personalis xarji</v>
          </cell>
          <cell r="E49" t="str">
            <v>pu-81</v>
          </cell>
          <cell r="F49" t="str">
            <v>samtrediis signalizaciis da kavSirgabmulobis distancia</v>
          </cell>
        </row>
        <row r="50">
          <cell r="B50" t="str">
            <v>proeqtirebis momsaxurebis xarji</v>
          </cell>
          <cell r="E50" t="str">
            <v>zednaSDeni masalebis miReba /axali/</v>
          </cell>
          <cell r="F50" t="str">
            <v>Tbilisis samoqalaqo nagebobaTa distancia</v>
          </cell>
        </row>
        <row r="51">
          <cell r="B51" t="str">
            <v>gamoyenebuli ZiriTadi saSualebis cveTa</v>
          </cell>
          <cell r="E51" t="str">
            <v>zianis uwyisi</v>
          </cell>
          <cell r="F51" t="str">
            <v>Tbilisis-sakvanZos samoqalaqo nagebobaTa distancia</v>
          </cell>
        </row>
        <row r="52">
          <cell r="B52" t="str">
            <v xml:space="preserve">smf </v>
          </cell>
          <cell r="E52" t="str">
            <v>zednadebi vagonebis gadazidvis</v>
          </cell>
          <cell r="F52" t="str">
            <v>samtrediis samoqalaqo nagebobaTa distancia</v>
          </cell>
        </row>
        <row r="53">
          <cell r="B53" t="str">
            <v>smf</v>
          </cell>
          <cell r="E53" t="str">
            <v>auditis Sefasebis aqti</v>
          </cell>
          <cell r="F53" t="str">
            <v>soxumis samoqalaqo nagebobaTa distancia</v>
          </cell>
        </row>
        <row r="54">
          <cell r="B54" t="str">
            <v>komunaluri xarji</v>
          </cell>
          <cell r="E54" t="str">
            <v>1420-is baraTi</v>
          </cell>
          <cell r="F54" t="str">
            <v>samtrediis wyalmomaragebis sammarTveli</v>
          </cell>
        </row>
        <row r="55">
          <cell r="B55" t="str">
            <v>I jgufi cveTa</v>
          </cell>
          <cell r="F55" t="str">
            <v>a/e</v>
          </cell>
        </row>
        <row r="56">
          <cell r="B56" t="str">
            <v>II jgufi cveTa</v>
          </cell>
        </row>
        <row r="57">
          <cell r="B57" t="str">
            <v>III jgufi cveTa</v>
          </cell>
        </row>
        <row r="58">
          <cell r="B58" t="str">
            <v>IV jgufi cveTa</v>
          </cell>
        </row>
        <row r="59">
          <cell r="B59" t="str">
            <v>V jgufi cveTa</v>
          </cell>
        </row>
        <row r="60">
          <cell r="B60" t="str">
            <v>socialuri</v>
          </cell>
        </row>
        <row r="61">
          <cell r="B61" t="str">
            <v>saSemosavlo</v>
          </cell>
        </row>
        <row r="62">
          <cell r="B62" t="str">
            <v>qonebis gadasaxadi</v>
          </cell>
        </row>
        <row r="63">
          <cell r="B63" t="str">
            <v>gadasaxdeli dRg</v>
          </cell>
        </row>
        <row r="64">
          <cell r="B64" t="str">
            <v>gadaxdili dRg</v>
          </cell>
        </row>
        <row r="65">
          <cell r="B65" t="str">
            <v>sawarmoo</v>
          </cell>
        </row>
        <row r="66">
          <cell r="B66" t="str">
            <v>iZulebiTi dakaveba</v>
          </cell>
        </row>
        <row r="67">
          <cell r="B67" t="str">
            <v>nebayoflobiTi dakaveba</v>
          </cell>
        </row>
        <row r="68">
          <cell r="B68" t="str">
            <v>Semosavali valdebulebis gadafasebidan</v>
          </cell>
        </row>
        <row r="69">
          <cell r="B69" t="str">
            <v>xarji valdebulebis gadafasebidan</v>
          </cell>
        </row>
        <row r="70">
          <cell r="B70" t="str">
            <v>smf-s miReba (axali zednaSeni)</v>
          </cell>
        </row>
        <row r="71">
          <cell r="B71" t="str">
            <v>smf-s gadacem(axali zednaSeni)</v>
          </cell>
        </row>
        <row r="72">
          <cell r="B72" t="str">
            <v>smf-s miReba (maragebi)</v>
          </cell>
        </row>
        <row r="73">
          <cell r="B73" t="str">
            <v>smf-s gadacema (maragebi)</v>
          </cell>
        </row>
        <row r="74">
          <cell r="B74" t="str">
            <v>smf-s miReba (navTobrpodqutebi)</v>
          </cell>
        </row>
        <row r="75">
          <cell r="B75" t="str">
            <v>ZiriTadi saSualebis miReba</v>
          </cell>
        </row>
        <row r="76">
          <cell r="B76" t="str">
            <v>ZiriTadi saSualebis gadacema</v>
          </cell>
        </row>
        <row r="77">
          <cell r="B77" t="str">
            <v>debitoruli davalianebis miReba</v>
          </cell>
        </row>
        <row r="78">
          <cell r="B78" t="str">
            <v>debitoruli davalianebis gadacema</v>
          </cell>
        </row>
        <row r="79">
          <cell r="B79" t="str">
            <v>Tanxis miReba</v>
          </cell>
        </row>
        <row r="80">
          <cell r="B80" t="str">
            <v>Tanxis gadacema</v>
          </cell>
        </row>
        <row r="81">
          <cell r="B81" t="str">
            <v>kreditoruli davalianebis gadaxda</v>
          </cell>
        </row>
        <row r="82">
          <cell r="B82" t="str">
            <v>debitoruli  davalianebis dafarva</v>
          </cell>
        </row>
        <row r="83">
          <cell r="B83" t="str">
            <v>sagadasaxado valdebulebis gadacema</v>
          </cell>
        </row>
        <row r="84">
          <cell r="B84" t="str">
            <v>sagadasaxado aqtivis gadacmea</v>
          </cell>
        </row>
        <row r="85">
          <cell r="B85" t="str">
            <v>sxva filialidan xarjis daricxva tarifiT</v>
          </cell>
        </row>
        <row r="86">
          <cell r="B86" t="str">
            <v>xarjis miReba</v>
          </cell>
        </row>
        <row r="87">
          <cell r="B87" t="str">
            <v>xarjis gadacema</v>
          </cell>
        </row>
        <row r="88">
          <cell r="B88" t="str">
            <v>salaros operaciiT</v>
          </cell>
        </row>
        <row r="89">
          <cell r="B89" t="str">
            <v>gadasaxdeli xelfasis dafinanseba</v>
          </cell>
        </row>
        <row r="90">
          <cell r="B90" t="str">
            <v>banki</v>
          </cell>
        </row>
        <row r="91">
          <cell r="B91" t="str">
            <v>saSemosavlo</v>
          </cell>
        </row>
        <row r="92">
          <cell r="B92" t="str">
            <v>xarjis gadacema tarifiT/Semosavlis daricxva</v>
          </cell>
        </row>
        <row r="93">
          <cell r="B93" t="str">
            <v>ZiriTadi saSualebis miReba sawyisi Rirebuleba</v>
          </cell>
        </row>
        <row r="94">
          <cell r="B94" t="str">
            <v>ZiriTadi saSualebis miReba akumulirebuli cveTa</v>
          </cell>
        </row>
        <row r="95">
          <cell r="B95" t="str">
            <v>telefonebis</v>
          </cell>
        </row>
        <row r="96">
          <cell r="B96" t="str">
            <v>xarji 56-ianebze</v>
          </cell>
        </row>
        <row r="97">
          <cell r="B97">
            <v>0</v>
          </cell>
        </row>
        <row r="98">
          <cell r="B98">
            <v>0</v>
          </cell>
        </row>
        <row r="99">
          <cell r="B99">
            <v>0</v>
          </cell>
        </row>
        <row r="100">
          <cell r="B100">
            <v>0</v>
          </cell>
        </row>
        <row r="101">
          <cell r="B101">
            <v>0</v>
          </cell>
        </row>
        <row r="102">
          <cell r="B102">
            <v>0</v>
          </cell>
        </row>
        <row r="103">
          <cell r="B103">
            <v>0</v>
          </cell>
        </row>
        <row r="104">
          <cell r="B104">
            <v>0</v>
          </cell>
        </row>
        <row r="105">
          <cell r="B105">
            <v>0</v>
          </cell>
        </row>
        <row r="106">
          <cell r="B106">
            <v>0</v>
          </cell>
        </row>
        <row r="107">
          <cell r="B107">
            <v>0</v>
          </cell>
        </row>
      </sheetData>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GEGMA (2)"/>
      <sheetName val="SRULI"/>
      <sheetName val="TRANS (2)"/>
      <sheetName val="AN.GEGMA"/>
      <sheetName val="TRANS(3)"/>
      <sheetName val="MAGALITI"/>
      <sheetName val="VI"/>
      <sheetName val="FORMA"/>
      <sheetName val="TRANS"/>
      <sheetName val="CNOBARI"/>
      <sheetName val="B-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C2" t="str">
            <v>farTi</v>
          </cell>
          <cell r="E2" t="str">
            <v>xelSekruleba</v>
          </cell>
        </row>
        <row r="3">
          <cell r="C3" t="str">
            <v>jarTi</v>
          </cell>
          <cell r="E3" t="str">
            <v>dRg-s angariSfaqtura</v>
          </cell>
        </row>
        <row r="4">
          <cell r="C4" t="str">
            <v>gareSe pirebis an TanamSromlis</v>
          </cell>
          <cell r="E4" t="str">
            <v>sxva angariSfaqtura</v>
          </cell>
        </row>
        <row r="5">
          <cell r="C5" t="str">
            <v>(samuSaos detalebi)</v>
          </cell>
          <cell r="E5" t="str">
            <v>sabaJo deklaracia</v>
          </cell>
        </row>
        <row r="6">
          <cell r="C6" t="str">
            <v>anazRaurebis Tanxa</v>
          </cell>
          <cell r="E6" t="str">
            <v>sabanko amonaweri</v>
          </cell>
        </row>
        <row r="7">
          <cell r="C7" t="str">
            <v>sxva</v>
          </cell>
          <cell r="E7" t="str">
            <v>saaRsrulebo furceli</v>
          </cell>
        </row>
        <row r="8">
          <cell r="C8" t="str">
            <v>wyali, kanalizacia, dasufTaveba</v>
          </cell>
          <cell r="E8" t="str">
            <v>xelfasis uwyisi</v>
          </cell>
        </row>
        <row r="9">
          <cell r="C9" t="str">
            <v>deni, gazi</v>
          </cell>
          <cell r="E9" t="str">
            <v>qmani</v>
          </cell>
        </row>
        <row r="10">
          <cell r="C10" t="str">
            <v>Senobeba-nagebobebi</v>
          </cell>
          <cell r="E10" t="str">
            <v>forma-2</v>
          </cell>
        </row>
        <row r="11">
          <cell r="C11" t="str">
            <v>satransporto saSualebebi</v>
          </cell>
          <cell r="E11" t="str">
            <v>forma-3</v>
          </cell>
        </row>
        <row r="12">
          <cell r="C12" t="str">
            <v>manqana danadgarebi</v>
          </cell>
          <cell r="E12" t="str">
            <v>salaros Semosavlis orderi</v>
          </cell>
        </row>
        <row r="13">
          <cell r="C13" t="str">
            <v>relsze mavali teqnika da moZravi Semadgenloba</v>
          </cell>
          <cell r="E13" t="str">
            <v>salaros gasavlis orderi</v>
          </cell>
        </row>
        <row r="14">
          <cell r="C14" t="str">
            <v>saproeqto xarji</v>
          </cell>
          <cell r="E14" t="str">
            <v>sasaqonlo zednadebi</v>
          </cell>
        </row>
        <row r="15">
          <cell r="C15" t="str">
            <v>personalis anazRaureba</v>
          </cell>
          <cell r="E15" t="str">
            <v>qviTari</v>
          </cell>
        </row>
        <row r="16">
          <cell r="C16" t="str">
            <v>masalebi</v>
          </cell>
          <cell r="E16" t="str">
            <v>zianis kalkulacia</v>
          </cell>
        </row>
        <row r="17">
          <cell r="C17" t="str">
            <v>navTobproduqtebi</v>
          </cell>
          <cell r="E17" t="str">
            <v>fmu-54</v>
          </cell>
        </row>
        <row r="18">
          <cell r="C18" t="str">
            <v>axali  zednaSeni</v>
          </cell>
          <cell r="E18" t="str">
            <v>miReba-Cabarebis aqti</v>
          </cell>
        </row>
        <row r="19">
          <cell r="C19" t="str">
            <v>angariSvaldebulze</v>
          </cell>
          <cell r="E19" t="str">
            <v>qmani</v>
          </cell>
        </row>
        <row r="20">
          <cell r="C20" t="str">
            <v>sawyobi</v>
          </cell>
          <cell r="E20" t="str">
            <v>Zs eqspluataciaSi Sesvlis aqti</v>
          </cell>
        </row>
        <row r="21">
          <cell r="C21" t="str">
            <v>sawyobi/angariSvaldebuli piri (eqsploaciaSi ar Sesuli)</v>
          </cell>
          <cell r="E21" t="str">
            <v>Sida eqspluataciaSi Sesvlis aqti</v>
          </cell>
        </row>
        <row r="22">
          <cell r="C22" t="str">
            <v>angariSvalebuli piri (eqsploataciaSi  Sesuli)</v>
          </cell>
          <cell r="E22" t="str">
            <v>eqspluataciaSi miRebis aqti</v>
          </cell>
        </row>
        <row r="23">
          <cell r="C23" t="str">
            <v>eqsploataciaSi jer ar Sesuli  ZiriTadi saSualebebi</v>
          </cell>
          <cell r="E23" t="str">
            <v>brZaneba/davaleba</v>
          </cell>
        </row>
        <row r="24">
          <cell r="C24" t="str">
            <v>mivlineba</v>
          </cell>
          <cell r="E24" t="str">
            <v>gancxadeba</v>
          </cell>
        </row>
        <row r="25">
          <cell r="C25" t="str">
            <v>qvanaxSiri</v>
          </cell>
          <cell r="E25" t="str">
            <v>dekaduri</v>
          </cell>
        </row>
        <row r="26">
          <cell r="C26" t="str">
            <v>(detalebi)</v>
          </cell>
          <cell r="E26" t="str">
            <v>moTxovna</v>
          </cell>
        </row>
        <row r="27">
          <cell r="C27" t="str">
            <v>pirveladi Rirebuleba</v>
          </cell>
          <cell r="E27" t="str">
            <v>samuSaos Sesrulebis aqti</v>
          </cell>
        </row>
        <row r="28">
          <cell r="C28" t="str">
            <v>akumulirebuli cveTa</v>
          </cell>
          <cell r="E28" t="str">
            <v>komisiis inventariczaciis aqti</v>
          </cell>
        </row>
        <row r="29">
          <cell r="C29" t="str">
            <v>xelfasi da danamati</v>
          </cell>
          <cell r="E29" t="str">
            <v>direqtorTa sabWos gadawyvetileba Camoweris Sesaxeb</v>
          </cell>
        </row>
        <row r="30">
          <cell r="C30" t="str">
            <v>mivlineba qveynis SigniT</v>
          </cell>
          <cell r="E30" t="str">
            <v>sameTvalyureo sabWos Tanxmoba</v>
          </cell>
        </row>
        <row r="31">
          <cell r="C31" t="str">
            <v>mivlineba qveynis gareT</v>
          </cell>
          <cell r="E31" t="str">
            <v>sawarmoTa marTvis saagentos Tanxmoba</v>
          </cell>
        </row>
        <row r="32">
          <cell r="C32" t="str">
            <v>xelfasis socialuri</v>
          </cell>
          <cell r="E32" t="str">
            <v>biznes-gegma</v>
          </cell>
        </row>
        <row r="33">
          <cell r="C33" t="str">
            <v>navToproduqtebi</v>
          </cell>
          <cell r="E33" t="str">
            <v>pu-48</v>
          </cell>
        </row>
        <row r="34">
          <cell r="C34" t="str">
            <v>marag-nawilebi</v>
          </cell>
          <cell r="E34" t="str">
            <v>cveTis xarjis gamoTvlis uwyisi</v>
          </cell>
        </row>
        <row r="35">
          <cell r="C35" t="str">
            <v>Zvelvargisi zednaSeni liandagis</v>
          </cell>
          <cell r="E35" t="str">
            <v>qonebis gadasaxadis gamoTvlis uwyisi</v>
          </cell>
        </row>
        <row r="36">
          <cell r="C36" t="str">
            <v>axali zednaSeni liandagis</v>
          </cell>
          <cell r="E36" t="str">
            <v>avizo</v>
          </cell>
        </row>
        <row r="37">
          <cell r="C37" t="str">
            <v>xelfasi+danamati</v>
          </cell>
          <cell r="E37" t="str">
            <v>tabeli</v>
          </cell>
        </row>
        <row r="38">
          <cell r="C38" t="str">
            <v>arafuladi kompensaciis</v>
          </cell>
          <cell r="E38" t="str">
            <v>ZiriTadi saSualebebis reestri</v>
          </cell>
        </row>
        <row r="39">
          <cell r="C39" t="str">
            <v>zianis</v>
          </cell>
          <cell r="E39" t="str">
            <v>fmu-54</v>
          </cell>
        </row>
        <row r="40">
          <cell r="C40" t="str">
            <v>ararezidenti</v>
          </cell>
          <cell r="E40" t="str">
            <v>tabeli</v>
          </cell>
        </row>
        <row r="41">
          <cell r="C41" t="str">
            <v>qoneba</v>
          </cell>
          <cell r="E41" t="str">
            <v>a/e</v>
          </cell>
        </row>
        <row r="42">
          <cell r="C42" t="str">
            <v>mivlinebis</v>
          </cell>
          <cell r="E42" t="str">
            <v>1420-is baraTi</v>
          </cell>
        </row>
        <row r="43">
          <cell r="C43" t="str">
            <v>saqveangariSos</v>
          </cell>
          <cell r="E43" t="str">
            <v>safinansos  amonaweri</v>
          </cell>
        </row>
        <row r="44">
          <cell r="C44" t="str">
            <v>arasworad daricxulis</v>
          </cell>
          <cell r="E44" t="str">
            <v>rtk-urTierTi CaTvlis sia</v>
          </cell>
        </row>
        <row r="45">
          <cell r="C45" t="str">
            <v>alimenti</v>
          </cell>
          <cell r="E45">
            <v>0</v>
          </cell>
        </row>
        <row r="46">
          <cell r="C46" t="str">
            <v>danaklisi</v>
          </cell>
          <cell r="E46">
            <v>0</v>
          </cell>
        </row>
        <row r="47">
          <cell r="C47" t="str">
            <v>profkavSiri</v>
          </cell>
          <cell r="E47">
            <v>0</v>
          </cell>
        </row>
        <row r="48">
          <cell r="C48" t="str">
            <v>(valdebulebis detalebi)</v>
          </cell>
          <cell r="E48">
            <v>0</v>
          </cell>
        </row>
        <row r="49">
          <cell r="C49" t="str">
            <v>sawyobSi/angariSvaldebulze avizosTan erTad</v>
          </cell>
          <cell r="E49">
            <v>0</v>
          </cell>
        </row>
        <row r="50">
          <cell r="C50" t="str">
            <v>sawyobSi/angariSvaldebulze avizos gareSe</v>
          </cell>
          <cell r="E50">
            <v>0</v>
          </cell>
        </row>
        <row r="51">
          <cell r="C51" t="str">
            <v>eqsploaciaSi ar Sesuli (sawyobi/angariSvaldebuli piri) avizoTi</v>
          </cell>
        </row>
        <row r="52">
          <cell r="C52" t="str">
            <v>eqsploataciaSi  Sesuli avizoTi</v>
          </cell>
        </row>
        <row r="53">
          <cell r="C53" t="str">
            <v>eqsploaciaSi ar Sesuli (sawyobi/angariSvaldebuli piri) avizos gareSE</v>
          </cell>
        </row>
        <row r="54">
          <cell r="C54" t="str">
            <v>eqsploataciaSi  Sesuli avizos gareSe</v>
          </cell>
        </row>
        <row r="55">
          <cell r="C55" t="str">
            <v>socialuri(ZiriTadi xelfasi + danamati)</v>
          </cell>
        </row>
        <row r="56">
          <cell r="C56" t="str">
            <v>socialuri(arafuladi kompensacia)</v>
          </cell>
        </row>
        <row r="57">
          <cell r="C57" t="str">
            <v>socialuri(ziani)</v>
          </cell>
        </row>
        <row r="58">
          <cell r="C58" t="str">
            <v>saSemosavlo (ZiriTadi xelfasi + danamati)</v>
          </cell>
        </row>
        <row r="59">
          <cell r="C59" t="str">
            <v>saSemosavlo (arafuladi kompensacia)</v>
          </cell>
        </row>
        <row r="60">
          <cell r="C60" t="str">
            <v>saSemosavlo (ziani)</v>
          </cell>
        </row>
        <row r="61">
          <cell r="C61" t="str">
            <v>saSemosavlo (ararezidenti)</v>
          </cell>
        </row>
        <row r="62">
          <cell r="C62" t="str">
            <v>qonebis gadasaxadi</v>
          </cell>
        </row>
        <row r="63">
          <cell r="C63" t="str">
            <v>dRg</v>
          </cell>
        </row>
        <row r="64">
          <cell r="C64" t="str">
            <v>transportireba</v>
          </cell>
        </row>
        <row r="65">
          <cell r="C65" t="str">
            <v>elenrgia</v>
          </cell>
        </row>
        <row r="66">
          <cell r="C66" t="str">
            <v>telefonis momsaxureba(56-)</v>
          </cell>
        </row>
        <row r="67">
          <cell r="C67" t="str">
            <v>xarjis muxlidan</v>
          </cell>
        </row>
        <row r="68">
          <cell r="C68" t="str">
            <v>ganaRdebis sakomisio</v>
          </cell>
        </row>
        <row r="69">
          <cell r="C69" t="str">
            <v>gadaricxvis sakomisio</v>
          </cell>
        </row>
        <row r="70">
          <cell r="C70" t="str">
            <v>personalis anazRaurebis dafinanseba</v>
          </cell>
        </row>
        <row r="71">
          <cell r="C71" t="str">
            <v>deponirebuli Tanxebi</v>
          </cell>
        </row>
        <row r="72">
          <cell r="C72" t="str">
            <v>gadaricxuli Tanxis gatareba</v>
          </cell>
        </row>
        <row r="73">
          <cell r="C73" t="str">
            <v>kreditoruli davalianebis gadaxda</v>
          </cell>
        </row>
        <row r="74">
          <cell r="C74" t="str">
            <v xml:space="preserve">xarjis gadacema </v>
          </cell>
        </row>
        <row r="75">
          <cell r="C75" t="str">
            <v>smf-s miReba (Zvelvargisi)</v>
          </cell>
        </row>
        <row r="76">
          <cell r="C76" t="str">
            <v>smf-s gadacema (navTobproduqtebi)</v>
          </cell>
        </row>
        <row r="77">
          <cell r="C77" t="str">
            <v>smf-s miReba (navTobproduqtebi)</v>
          </cell>
        </row>
        <row r="78">
          <cell r="C78" t="str">
            <v xml:space="preserve">xarjis miReba </v>
          </cell>
        </row>
        <row r="79">
          <cell r="C79" t="str">
            <v>ZiriTadi saSualebis miReba(sawyisi Rirebuleba)</v>
          </cell>
        </row>
        <row r="80">
          <cell r="C80" t="str">
            <v>ZiriTadi saSualebis miReba (akkumulirebuli cveTa)</v>
          </cell>
        </row>
        <row r="81">
          <cell r="C81" t="str">
            <v>sagadasaxado aqtivis gadacema</v>
          </cell>
        </row>
        <row r="82">
          <cell r="C82" t="str">
            <v>sagadasaxado aqtivis gadacema(dRg)</v>
          </cell>
        </row>
        <row r="83">
          <cell r="C83" t="str">
            <v>sagadasaxado valdebulebis gadacema(dRg)</v>
          </cell>
        </row>
        <row r="84">
          <cell r="C84" t="str">
            <v>sagadasaxado valdebulis dafarva (saSemosavlo)</v>
          </cell>
        </row>
        <row r="85">
          <cell r="C85" t="str">
            <v>sagadasaxado valdebulis dafarva (socialuri)</v>
          </cell>
        </row>
        <row r="86">
          <cell r="C86" t="str">
            <v>sagadasaxado valdebulis dafarva (qoneba)</v>
          </cell>
        </row>
        <row r="87">
          <cell r="C87" t="str">
            <v>smf-s moZraoba(Zvelvarisi)</v>
          </cell>
        </row>
        <row r="88">
          <cell r="C88" t="str">
            <v>smf-s moZraoba(maragebi)</v>
          </cell>
        </row>
        <row r="89">
          <cell r="C89" t="str">
            <v>smf-s moZraoba(navTobprodqutebti)</v>
          </cell>
        </row>
        <row r="90">
          <cell r="C90" t="str">
            <v>smf-s miReba (navTobrpodqutebi)</v>
          </cell>
        </row>
        <row r="91">
          <cell r="C91" t="str">
            <v>janmrTelobis dazRveva</v>
          </cell>
        </row>
        <row r="92">
          <cell r="C92" t="str">
            <v>sapatio rkinigzeli</v>
          </cell>
        </row>
        <row r="93">
          <cell r="C93" t="str">
            <v>Semosavlis muxlidan</v>
          </cell>
        </row>
        <row r="94">
          <cell r="C94" t="str">
            <v>miRebuli avansidan</v>
          </cell>
        </row>
        <row r="95">
          <cell r="C95" t="str">
            <v>satvirTo momsaxurebis Tanxa</v>
          </cell>
        </row>
        <row r="96">
          <cell r="C96" t="str">
            <v>banki</v>
          </cell>
        </row>
        <row r="97">
          <cell r="C97" t="str">
            <v>swavla</v>
          </cell>
        </row>
        <row r="98">
          <cell r="C98" t="str">
            <v>advokati</v>
          </cell>
        </row>
        <row r="99">
          <cell r="C99" t="str">
            <v>mcirefasiani</v>
          </cell>
        </row>
        <row r="100">
          <cell r="C100" t="str">
            <v>xelfasi</v>
          </cell>
        </row>
        <row r="101">
          <cell r="C101" t="str">
            <v>avizos miRebamde/aqceptirebamde</v>
          </cell>
        </row>
        <row r="102">
          <cell r="C102" t="str">
            <v>zaralis anazRaureba</v>
          </cell>
        </row>
        <row r="103">
          <cell r="C103" t="str">
            <v>dasaxiCreba</v>
          </cell>
        </row>
        <row r="104">
          <cell r="C104" t="str">
            <v>masalebis regulireba</v>
          </cell>
        </row>
        <row r="105">
          <cell r="C105" t="str">
            <v>kapSesrulebis masala</v>
          </cell>
        </row>
        <row r="106">
          <cell r="C106" t="str">
            <v>Sesrulebuli samuSaos Rirebuleba</v>
          </cell>
        </row>
        <row r="107">
          <cell r="C107">
            <v>0</v>
          </cell>
        </row>
        <row r="108">
          <cell r="C108">
            <v>0</v>
          </cell>
        </row>
        <row r="109">
          <cell r="C109">
            <v>0</v>
          </cell>
        </row>
        <row r="110">
          <cell r="C110">
            <v>0</v>
          </cell>
        </row>
        <row r="111">
          <cell r="C111">
            <v>0</v>
          </cell>
        </row>
        <row r="112">
          <cell r="C112">
            <v>0</v>
          </cell>
        </row>
        <row r="113">
          <cell r="C113">
            <v>0</v>
          </cell>
        </row>
        <row r="114">
          <cell r="C114">
            <v>0</v>
          </cell>
        </row>
        <row r="115">
          <cell r="C115">
            <v>0</v>
          </cell>
        </row>
        <row r="116">
          <cell r="C116">
            <v>0</v>
          </cell>
        </row>
        <row r="117">
          <cell r="C117">
            <v>0</v>
          </cell>
        </row>
        <row r="118">
          <cell r="C118">
            <v>0</v>
          </cell>
        </row>
        <row r="119">
          <cell r="C119">
            <v>0</v>
          </cell>
        </row>
        <row r="120">
          <cell r="C120">
            <v>0</v>
          </cell>
        </row>
        <row r="121">
          <cell r="C121">
            <v>0</v>
          </cell>
        </row>
        <row r="122">
          <cell r="C122">
            <v>0</v>
          </cell>
        </row>
        <row r="123">
          <cell r="C123">
            <v>0</v>
          </cell>
        </row>
        <row r="124">
          <cell r="C124">
            <v>0</v>
          </cell>
        </row>
        <row r="125">
          <cell r="C125">
            <v>0</v>
          </cell>
        </row>
        <row r="126">
          <cell r="C126">
            <v>0</v>
          </cell>
        </row>
        <row r="127">
          <cell r="C127">
            <v>0</v>
          </cell>
        </row>
        <row r="128">
          <cell r="C128">
            <v>0</v>
          </cell>
        </row>
        <row r="129">
          <cell r="C129">
            <v>0</v>
          </cell>
        </row>
        <row r="130">
          <cell r="C130">
            <v>0</v>
          </cell>
        </row>
        <row r="131">
          <cell r="C131">
            <v>0</v>
          </cell>
        </row>
        <row r="132">
          <cell r="C132">
            <v>0</v>
          </cell>
        </row>
        <row r="133">
          <cell r="C133">
            <v>0</v>
          </cell>
        </row>
        <row r="134">
          <cell r="C134">
            <v>0</v>
          </cell>
        </row>
        <row r="135">
          <cell r="C135">
            <v>0</v>
          </cell>
        </row>
      </sheetData>
      <sheetData sheetId="1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5222 "/>
      <sheetName val="5222  (2)"/>
      <sheetName val="522CH "/>
      <sheetName val="5282 "/>
      <sheetName val="D-tH "/>
      <sheetName val="AR"/>
      <sheetName val="224  "/>
      <sheetName val="I-Index"/>
      <sheetName val="CNOBARI"/>
      <sheetName val="Trial Balance"/>
      <sheetName val="MNAC Finpox01"/>
      <sheetName val="B-4"/>
      <sheetName val="Валюта"/>
      <sheetName val="RCN+Index"/>
      <sheetName val="FAR"/>
      <sheetName val="Inputs"/>
      <sheetName val="Расчет_Ин"/>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S Summary (2)"/>
      <sheetName val="Spec. Chem"/>
      <sheetName val="Canadian Summary Eh"/>
      <sheetName val="Input_Cdn"/>
      <sheetName val="ML_Model_Summary"/>
      <sheetName val="Stock Price Bar Graph"/>
      <sheetName val="WACC "/>
      <sheetName val="Horizontal Bar Page"/>
      <sheetName val="US Summary"/>
      <sheetName val="Intl Summary"/>
      <sheetName val="Containerboard"/>
      <sheetName val="Structural Panels"/>
      <sheetName val="Timber Summary"/>
      <sheetName val="Newsprint Summary"/>
      <sheetName val="__FDSCACHE__"/>
      <sheetName val="Input"/>
      <sheetName val="PMO"/>
      <sheetName val="Merger Input"/>
      <sheetName val="1 Page Merger"/>
      <sheetName val="Sensitivity Table 1"/>
      <sheetName val="Summary Template"/>
      <sheetName val="0000000"/>
      <sheetName val="1000000"/>
      <sheetName val="Sched 11-ACTUALS"/>
      <sheetName val="Validation"/>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MO"/>
      <sheetName val="WP Market Capitalization"/>
      <sheetName val="WP Output-change ytd"/>
      <sheetName val="WP Output-Price volatility"/>
      <sheetName val="Comps"/>
      <sheetName val="Mkt Cap"/>
      <sheetName val="WACC"/>
      <sheetName val="Calc"/>
      <sheetName val="CGS per Ton"/>
      <sheetName val="Sales"/>
      <sheetName val="Price"/>
      <sheetName val="Input"/>
    </sheetNames>
    <sheetDataSet>
      <sheetData sheetId="0" refreshError="1"/>
      <sheetData sheetId="1" refreshError="1"/>
      <sheetData sheetId="2" refreshError="1"/>
      <sheetData sheetId="3" refreshError="1"/>
      <sheetData sheetId="4" refreshError="1">
        <row r="1">
          <cell r="A1" t="str">
            <v>Analysis of Valuation Multiples of Comparable Flat-Rolled Steel Companies</v>
          </cell>
        </row>
        <row r="2">
          <cell r="A2" t="str">
            <v>Public Market Multiples Including Pension Liabilities and OPEBs</v>
          </cell>
        </row>
        <row r="5">
          <cell r="L5" t="str">
            <v>Market Value of Equity as a Multiple of:</v>
          </cell>
          <cell r="V5" t="str">
            <v>Market Capitalization as a Multiple of:</v>
          </cell>
        </row>
        <row r="6">
          <cell r="J6" t="str">
            <v>Adj.</v>
          </cell>
          <cell r="L6" t="str">
            <v>LTM</v>
          </cell>
          <cell r="R6" t="str">
            <v>LTM</v>
          </cell>
        </row>
        <row r="7">
          <cell r="D7" t="str">
            <v>Price</v>
          </cell>
          <cell r="F7" t="str">
            <v>Market</v>
          </cell>
          <cell r="H7" t="str">
            <v>Market</v>
          </cell>
          <cell r="J7" t="str">
            <v>Market</v>
          </cell>
          <cell r="L7" t="str">
            <v>Net to</v>
          </cell>
          <cell r="N7" t="str">
            <v>1999E</v>
          </cell>
          <cell r="P7" t="str">
            <v>2000E</v>
          </cell>
          <cell r="R7" t="str">
            <v>Cash</v>
          </cell>
          <cell r="T7" t="str">
            <v>LFQ</v>
          </cell>
          <cell r="V7" t="str">
            <v>LTM</v>
          </cell>
          <cell r="X7" t="str">
            <v>LTM</v>
          </cell>
          <cell r="Z7" t="str">
            <v>LTM</v>
          </cell>
        </row>
        <row r="8">
          <cell r="A8" t="str">
            <v>Company</v>
          </cell>
          <cell r="D8" t="str">
            <v>Sep-13-99</v>
          </cell>
          <cell r="F8" t="str">
            <v>Value</v>
          </cell>
          <cell r="H8" t="str">
            <v>Cap. (a)</v>
          </cell>
          <cell r="J8" t="str">
            <v>Cap. (b)</v>
          </cell>
          <cell r="L8" t="str">
            <v>Common</v>
          </cell>
          <cell r="N8" t="str">
            <v>EPS. (c)</v>
          </cell>
          <cell r="P8" t="str">
            <v>EPS (c)</v>
          </cell>
          <cell r="R8" t="str">
            <v>Flow (d)</v>
          </cell>
          <cell r="T8" t="str">
            <v>Equity</v>
          </cell>
          <cell r="V8" t="str">
            <v>Sales</v>
          </cell>
          <cell r="X8" t="str">
            <v>EBITDA</v>
          </cell>
          <cell r="Z8" t="str">
            <v>EBIT</v>
          </cell>
        </row>
        <row r="11">
          <cell r="A11" t="str">
            <v>Company Name</v>
          </cell>
          <cell r="D11" t="e">
            <v>#NAME?</v>
          </cell>
          <cell r="F11">
            <v>1210.4707062500001</v>
          </cell>
          <cell r="H11">
            <v>1210.4707062500001</v>
          </cell>
          <cell r="J11" t="e">
            <v>#REF!</v>
          </cell>
          <cell r="L11" t="e">
            <v>#REF!</v>
          </cell>
          <cell r="N11" t="e">
            <v>#REF!</v>
          </cell>
          <cell r="P11" t="e">
            <v>#REF!</v>
          </cell>
          <cell r="R11" t="e">
            <v>#REF!</v>
          </cell>
          <cell r="T11" t="e">
            <v>#REF!</v>
          </cell>
          <cell r="V11" t="e">
            <v>#REF!</v>
          </cell>
          <cell r="X11" t="e">
            <v>#REF!</v>
          </cell>
          <cell r="Z11" t="e">
            <v>#REF!</v>
          </cell>
        </row>
        <row r="12">
          <cell r="A12" t="e">
            <v>#REF!</v>
          </cell>
          <cell r="D12" t="e">
            <v>#REF!</v>
          </cell>
          <cell r="F12" t="e">
            <v>#REF!</v>
          </cell>
          <cell r="H12" t="e">
            <v>#REF!</v>
          </cell>
          <cell r="J12" t="e">
            <v>#REF!</v>
          </cell>
          <cell r="L12" t="e">
            <v>#REF!</v>
          </cell>
          <cell r="N12" t="e">
            <v>#REF!</v>
          </cell>
          <cell r="P12" t="e">
            <v>#REF!</v>
          </cell>
          <cell r="Q12" t="str">
            <v>*</v>
          </cell>
          <cell r="R12" t="e">
            <v>#REF!</v>
          </cell>
          <cell r="T12" t="e">
            <v>#REF!</v>
          </cell>
          <cell r="V12" t="e">
            <v>#REF!</v>
          </cell>
          <cell r="X12" t="e">
            <v>#REF!</v>
          </cell>
          <cell r="Y12" t="str">
            <v>*</v>
          </cell>
          <cell r="Z12" t="e">
            <v>#REF!</v>
          </cell>
        </row>
        <row r="13">
          <cell r="A13" t="e">
            <v>#REF!</v>
          </cell>
          <cell r="D13" t="e">
            <v>#REF!</v>
          </cell>
          <cell r="F13" t="e">
            <v>#REF!</v>
          </cell>
          <cell r="H13" t="e">
            <v>#REF!</v>
          </cell>
          <cell r="J13" t="e">
            <v>#REF!</v>
          </cell>
          <cell r="L13" t="e">
            <v>#REF!</v>
          </cell>
          <cell r="N13" t="e">
            <v>#REF!</v>
          </cell>
          <cell r="P13" t="e">
            <v>#REF!</v>
          </cell>
          <cell r="R13" t="e">
            <v>#REF!</v>
          </cell>
          <cell r="T13" t="e">
            <v>#REF!</v>
          </cell>
          <cell r="V13" t="e">
            <v>#REF!</v>
          </cell>
          <cell r="X13" t="e">
            <v>#REF!</v>
          </cell>
          <cell r="Z13" t="e">
            <v>#REF!</v>
          </cell>
          <cell r="AA13" t="str">
            <v>*</v>
          </cell>
        </row>
        <row r="14">
          <cell r="A14" t="e">
            <v>#REF!</v>
          </cell>
          <cell r="D14" t="e">
            <v>#REF!</v>
          </cell>
          <cell r="F14" t="e">
            <v>#REF!</v>
          </cell>
          <cell r="H14" t="e">
            <v>#REF!</v>
          </cell>
          <cell r="J14" t="e">
            <v>#REF!</v>
          </cell>
          <cell r="L14" t="e">
            <v>#REF!</v>
          </cell>
          <cell r="N14" t="e">
            <v>#REF!</v>
          </cell>
          <cell r="P14" t="e">
            <v>#REF!</v>
          </cell>
          <cell r="R14" t="e">
            <v>#REF!</v>
          </cell>
          <cell r="T14" t="e">
            <v>#REF!</v>
          </cell>
          <cell r="V14" t="e">
            <v>#REF!</v>
          </cell>
          <cell r="X14" t="e">
            <v>#REF!</v>
          </cell>
          <cell r="Z14" t="e">
            <v>#REF!</v>
          </cell>
        </row>
        <row r="15">
          <cell r="A15" t="e">
            <v>#REF!</v>
          </cell>
          <cell r="D15" t="e">
            <v>#REF!</v>
          </cell>
          <cell r="F15" t="e">
            <v>#REF!</v>
          </cell>
          <cell r="H15" t="e">
            <v>#REF!</v>
          </cell>
          <cell r="J15" t="e">
            <v>#REF!</v>
          </cell>
          <cell r="L15" t="e">
            <v>#REF!</v>
          </cell>
          <cell r="N15" t="e">
            <v>#REF!</v>
          </cell>
          <cell r="P15" t="e">
            <v>#REF!</v>
          </cell>
          <cell r="R15" t="e">
            <v>#REF!</v>
          </cell>
          <cell r="T15" t="e">
            <v>#REF!</v>
          </cell>
          <cell r="V15" t="e">
            <v>#REF!</v>
          </cell>
          <cell r="X15" t="e">
            <v>#REF!</v>
          </cell>
          <cell r="Z15" t="e">
            <v>#REF!</v>
          </cell>
        </row>
        <row r="16">
          <cell r="A16" t="e">
            <v>#REF!</v>
          </cell>
          <cell r="D16" t="e">
            <v>#REF!</v>
          </cell>
          <cell r="F16" t="e">
            <v>#REF!</v>
          </cell>
          <cell r="H16" t="e">
            <v>#REF!</v>
          </cell>
          <cell r="J16" t="e">
            <v>#REF!</v>
          </cell>
          <cell r="L16" t="e">
            <v>#REF!</v>
          </cell>
          <cell r="N16" t="e">
            <v>#REF!</v>
          </cell>
          <cell r="P16" t="e">
            <v>#REF!</v>
          </cell>
          <cell r="R16" t="e">
            <v>#REF!</v>
          </cell>
          <cell r="T16" t="e">
            <v>#REF!</v>
          </cell>
          <cell r="V16" t="e">
            <v>#REF!</v>
          </cell>
          <cell r="X16" t="e">
            <v>#REF!</v>
          </cell>
          <cell r="Z16" t="e">
            <v>#REF!</v>
          </cell>
        </row>
        <row r="17">
          <cell r="A17" t="e">
            <v>#REF!</v>
          </cell>
          <cell r="D17" t="e">
            <v>#REF!</v>
          </cell>
          <cell r="F17" t="e">
            <v>#REF!</v>
          </cell>
          <cell r="H17" t="e">
            <v>#REF!</v>
          </cell>
          <cell r="J17" t="e">
            <v>#REF!</v>
          </cell>
          <cell r="L17" t="e">
            <v>#REF!</v>
          </cell>
          <cell r="N17" t="e">
            <v>#REF!</v>
          </cell>
          <cell r="P17" t="e">
            <v>#REF!</v>
          </cell>
          <cell r="R17" t="e">
            <v>#REF!</v>
          </cell>
          <cell r="S17" t="str">
            <v>*</v>
          </cell>
          <cell r="T17" t="e">
            <v>#REF!</v>
          </cell>
          <cell r="V17" t="e">
            <v>#REF!</v>
          </cell>
          <cell r="X17" t="e">
            <v>#REF!</v>
          </cell>
          <cell r="Z17" t="e">
            <v>#REF!</v>
          </cell>
        </row>
        <row r="18">
          <cell r="A18" t="e">
            <v>#REF!</v>
          </cell>
          <cell r="D18" t="e">
            <v>#REF!</v>
          </cell>
          <cell r="F18" t="e">
            <v>#REF!</v>
          </cell>
          <cell r="H18" t="e">
            <v>#REF!</v>
          </cell>
          <cell r="J18" t="e">
            <v>#REF!</v>
          </cell>
          <cell r="L18" t="e">
            <v>#REF!</v>
          </cell>
          <cell r="N18" t="e">
            <v>#REF!</v>
          </cell>
          <cell r="P18" t="e">
            <v>#REF!</v>
          </cell>
          <cell r="R18" t="e">
            <v>#REF!</v>
          </cell>
          <cell r="T18" t="e">
            <v>#REF!</v>
          </cell>
          <cell r="V18" t="e">
            <v>#REF!</v>
          </cell>
          <cell r="X18" t="e">
            <v>#REF!</v>
          </cell>
          <cell r="Z18" t="e">
            <v>#REF!</v>
          </cell>
          <cell r="AA18" t="str">
            <v>*</v>
          </cell>
        </row>
        <row r="19">
          <cell r="A19" t="e">
            <v>#REF!</v>
          </cell>
          <cell r="D19" t="e">
            <v>#REF!</v>
          </cell>
          <cell r="F19" t="e">
            <v>#REF!</v>
          </cell>
          <cell r="H19" t="e">
            <v>#REF!</v>
          </cell>
          <cell r="J19" t="e">
            <v>#REF!</v>
          </cell>
          <cell r="L19" t="e">
            <v>#REF!</v>
          </cell>
          <cell r="M19" t="str">
            <v>*</v>
          </cell>
          <cell r="N19" t="e">
            <v>#REF!</v>
          </cell>
          <cell r="P19" t="e">
            <v>#REF!</v>
          </cell>
          <cell r="R19" t="e">
            <v>#REF!</v>
          </cell>
          <cell r="S19" t="str">
            <v>*</v>
          </cell>
          <cell r="T19" t="e">
            <v>#REF!</v>
          </cell>
          <cell r="V19" t="e">
            <v>#REF!</v>
          </cell>
          <cell r="W19" t="str">
            <v>*</v>
          </cell>
          <cell r="X19" t="e">
            <v>#REF!</v>
          </cell>
          <cell r="Z19" t="e">
            <v>#REF!</v>
          </cell>
          <cell r="AA19" t="str">
            <v>*</v>
          </cell>
        </row>
        <row r="20">
          <cell r="A20" t="e">
            <v>#REF!</v>
          </cell>
          <cell r="D20" t="e">
            <v>#REF!</v>
          </cell>
          <cell r="F20" t="e">
            <v>#REF!</v>
          </cell>
          <cell r="H20" t="e">
            <v>#REF!</v>
          </cell>
          <cell r="J20" t="e">
            <v>#REF!</v>
          </cell>
          <cell r="L20" t="e">
            <v>#REF!</v>
          </cell>
          <cell r="N20" t="e">
            <v>#REF!</v>
          </cell>
          <cell r="P20" t="e">
            <v>#REF!</v>
          </cell>
          <cell r="R20" t="e">
            <v>#REF!</v>
          </cell>
          <cell r="T20" t="e">
            <v>#REF!</v>
          </cell>
          <cell r="V20" t="e">
            <v>#REF!</v>
          </cell>
          <cell r="X20" t="e">
            <v>#REF!</v>
          </cell>
          <cell r="Z20" t="e">
            <v>#REF!</v>
          </cell>
        </row>
        <row r="21">
          <cell r="A21" t="e">
            <v>#REF!</v>
          </cell>
          <cell r="D21" t="e">
            <v>#REF!</v>
          </cell>
          <cell r="F21" t="e">
            <v>#REF!</v>
          </cell>
          <cell r="H21" t="e">
            <v>#REF!</v>
          </cell>
          <cell r="J21" t="e">
            <v>#REF!</v>
          </cell>
          <cell r="L21" t="e">
            <v>#REF!</v>
          </cell>
          <cell r="N21" t="e">
            <v>#REF!</v>
          </cell>
          <cell r="P21" t="e">
            <v>#REF!</v>
          </cell>
          <cell r="R21" t="e">
            <v>#REF!</v>
          </cell>
          <cell r="T21" t="e">
            <v>#REF!</v>
          </cell>
          <cell r="V21" t="e">
            <v>#REF!</v>
          </cell>
          <cell r="X21" t="e">
            <v>#REF!</v>
          </cell>
          <cell r="Z21" t="e">
            <v>#REF!</v>
          </cell>
        </row>
        <row r="22">
          <cell r="A22" t="e">
            <v>#REF!</v>
          </cell>
          <cell r="D22" t="e">
            <v>#REF!</v>
          </cell>
          <cell r="F22" t="e">
            <v>#REF!</v>
          </cell>
          <cell r="H22" t="e">
            <v>#REF!</v>
          </cell>
          <cell r="J22" t="e">
            <v>#REF!</v>
          </cell>
          <cell r="L22" t="e">
            <v>#REF!</v>
          </cell>
          <cell r="N22" t="e">
            <v>#REF!</v>
          </cell>
          <cell r="P22" t="e">
            <v>#REF!</v>
          </cell>
          <cell r="R22" t="e">
            <v>#REF!</v>
          </cell>
          <cell r="T22" t="e">
            <v>#REF!</v>
          </cell>
          <cell r="V22" t="e">
            <v>#REF!</v>
          </cell>
          <cell r="X22" t="e">
            <v>#REF!</v>
          </cell>
          <cell r="Z22" t="e">
            <v>#REF!</v>
          </cell>
        </row>
        <row r="23">
          <cell r="A23" t="e">
            <v>#REF!</v>
          </cell>
          <cell r="D23" t="e">
            <v>#REF!</v>
          </cell>
          <cell r="F23" t="e">
            <v>#REF!</v>
          </cell>
          <cell r="H23" t="e">
            <v>#REF!</v>
          </cell>
          <cell r="J23" t="e">
            <v>#REF!</v>
          </cell>
          <cell r="L23" t="e">
            <v>#REF!</v>
          </cell>
          <cell r="N23" t="e">
            <v>#REF!</v>
          </cell>
          <cell r="P23" t="e">
            <v>#REF!</v>
          </cell>
          <cell r="R23" t="e">
            <v>#REF!</v>
          </cell>
          <cell r="T23" t="e">
            <v>#REF!</v>
          </cell>
          <cell r="V23" t="e">
            <v>#REF!</v>
          </cell>
          <cell r="X23" t="e">
            <v>#REF!</v>
          </cell>
          <cell r="Z23" t="e">
            <v>#REF!</v>
          </cell>
        </row>
        <row r="27">
          <cell r="H27" t="str">
            <v xml:space="preserve">     Minimum (e)</v>
          </cell>
          <cell r="L27" t="e">
            <v>#REF!</v>
          </cell>
          <cell r="N27" t="e">
            <v>#REF!</v>
          </cell>
          <cell r="P27" t="e">
            <v>#REF!</v>
          </cell>
          <cell r="R27" t="e">
            <v>#REF!</v>
          </cell>
          <cell r="T27" t="e">
            <v>#REF!</v>
          </cell>
          <cell r="V27" t="e">
            <v>#REF!</v>
          </cell>
          <cell r="X27" t="e">
            <v>#REF!</v>
          </cell>
          <cell r="Z27" t="e">
            <v>#REF!</v>
          </cell>
        </row>
        <row r="28">
          <cell r="H28" t="str">
            <v xml:space="preserve">     Mean (e)</v>
          </cell>
          <cell r="L28" t="e">
            <v>#REF!</v>
          </cell>
          <cell r="N28" t="e">
            <v>#REF!</v>
          </cell>
          <cell r="P28" t="e">
            <v>#REF!</v>
          </cell>
          <cell r="R28" t="e">
            <v>#REF!</v>
          </cell>
          <cell r="T28" t="e">
            <v>#REF!</v>
          </cell>
          <cell r="V28" t="e">
            <v>#REF!</v>
          </cell>
          <cell r="X28" t="e">
            <v>#REF!</v>
          </cell>
          <cell r="Z28" t="e">
            <v>#REF!</v>
          </cell>
        </row>
        <row r="29">
          <cell r="H29" t="str">
            <v xml:space="preserve">     Median (e)</v>
          </cell>
          <cell r="L29" t="e">
            <v>#REF!</v>
          </cell>
          <cell r="N29" t="e">
            <v>#REF!</v>
          </cell>
          <cell r="P29" t="e">
            <v>#REF!</v>
          </cell>
          <cell r="R29" t="e">
            <v>#REF!</v>
          </cell>
          <cell r="T29" t="e">
            <v>#REF!</v>
          </cell>
          <cell r="V29" t="e">
            <v>#REF!</v>
          </cell>
          <cell r="X29" t="e">
            <v>#REF!</v>
          </cell>
          <cell r="Z29" t="e">
            <v>#REF!</v>
          </cell>
        </row>
        <row r="30">
          <cell r="H30" t="str">
            <v xml:space="preserve">     Maximum (e)</v>
          </cell>
          <cell r="L30" t="e">
            <v>#REF!</v>
          </cell>
          <cell r="N30" t="e">
            <v>#REF!</v>
          </cell>
          <cell r="P30" t="e">
            <v>#REF!</v>
          </cell>
          <cell r="R30" t="e">
            <v>#REF!</v>
          </cell>
          <cell r="T30" t="e">
            <v>#REF!</v>
          </cell>
          <cell r="V30" t="e">
            <v>#REF!</v>
          </cell>
          <cell r="X30" t="e">
            <v>#REF!</v>
          </cell>
          <cell r="Z30" t="e">
            <v>#REF!</v>
          </cell>
        </row>
        <row r="41">
          <cell r="A41" t="str">
            <v>Dollar amounts in U.S. millions except per share data and if otherwise stated.</v>
          </cell>
        </row>
        <row r="42">
          <cell r="A42" t="str">
            <v>(a)</v>
          </cell>
          <cell r="B42" t="str">
            <v>Market Capitalization = Market Value of Equity + Pref. Equity + Short-Term Debt + Long-Term Debt + Minority Interest - Cash &amp; Marketable Securities</v>
          </cell>
        </row>
        <row r="43">
          <cell r="A43" t="str">
            <v>(b)</v>
          </cell>
          <cell r="B43" t="str">
            <v>Adjusted Market Capitalization = Market Value of Equity + Pref. Equity + Short-Term Debt + Long-Term Debt + Minority Interest + Net Pension Liabilities + Net OPEBs - Cash &amp; Marketable Securities</v>
          </cell>
        </row>
        <row r="44">
          <cell r="A44" t="str">
            <v>(c)</v>
          </cell>
          <cell r="B44" t="str">
            <v>Earnings Estimates were obtained from First Call as of Sep-13-99 and calendarized when necessary.</v>
          </cell>
        </row>
        <row r="45">
          <cell r="A45" t="str">
            <v>(d)</v>
          </cell>
          <cell r="B45" t="str">
            <v>Cash Flow = Income Available to Common + DD&amp;A + Deferred Taxes + Earnings of Unconsolidated Subs.</v>
          </cell>
        </row>
        <row r="46">
          <cell r="A46" t="str">
            <v>(e)</v>
          </cell>
          <cell r="B46" t="str">
            <v>Summary Multiples exclude numbers that are Negative, Not Available, Not Meaningful and (*) items.</v>
          </cell>
        </row>
        <row r="47">
          <cell r="A47" t="str">
            <v>(f)</v>
          </cell>
          <cell r="B47" t="str">
            <v>EBITDAPO = Earnings Before Interest, Taxes, Depreciation, Amortization, Pension and OPEB Expenses</v>
          </cell>
        </row>
        <row r="107">
          <cell r="G107" t="str">
            <v>Credit Ratings</v>
          </cell>
          <cell r="J107" t="str">
            <v>LTM</v>
          </cell>
          <cell r="L107" t="str">
            <v>LTM</v>
          </cell>
          <cell r="N107" t="str">
            <v>(EBITDA -</v>
          </cell>
          <cell r="P107" t="str">
            <v>Total</v>
          </cell>
          <cell r="R107" t="str">
            <v>Net Debt</v>
          </cell>
          <cell r="T107" t="str">
            <v>Net Debt/</v>
          </cell>
          <cell r="V107" t="str">
            <v>Total</v>
          </cell>
          <cell r="X107" t="str">
            <v>FFO/</v>
          </cell>
          <cell r="Z107" t="str">
            <v>Free Oper.</v>
          </cell>
        </row>
        <row r="108">
          <cell r="G108" t="str">
            <v>Senior Debt</v>
          </cell>
          <cell r="J108" t="str">
            <v>EBITDA/</v>
          </cell>
          <cell r="L108" t="str">
            <v>EBITDA/</v>
          </cell>
          <cell r="N108" t="str">
            <v>CAPEX)/</v>
          </cell>
          <cell r="P108" t="str">
            <v>Debt/</v>
          </cell>
          <cell r="R108" t="str">
            <v>Pen + OPEB/</v>
          </cell>
          <cell r="T108" t="str">
            <v>Net</v>
          </cell>
          <cell r="V108" t="str">
            <v>Debt/</v>
          </cell>
          <cell r="X108" t="str">
            <v>Total</v>
          </cell>
          <cell r="Z108" t="str">
            <v>Cash Flow/</v>
          </cell>
        </row>
        <row r="109">
          <cell r="A109" t="str">
            <v>Company</v>
          </cell>
          <cell r="F109" t="str">
            <v>Moody's</v>
          </cell>
          <cell r="H109" t="str">
            <v>S&amp;P</v>
          </cell>
          <cell r="J109" t="str">
            <v>Gross Int.</v>
          </cell>
          <cell r="L109" t="str">
            <v>Net Int.</v>
          </cell>
          <cell r="N109" t="str">
            <v>Gross Int.</v>
          </cell>
          <cell r="P109" t="str">
            <v>Tot Bk Cap</v>
          </cell>
          <cell r="R109" t="str">
            <v>Net Bk Cap</v>
          </cell>
          <cell r="T109" t="str">
            <v>Book Cap</v>
          </cell>
          <cell r="V109" t="str">
            <v>EBITDA</v>
          </cell>
          <cell r="X109" t="str">
            <v>Debt</v>
          </cell>
          <cell r="Z109" t="str">
            <v xml:space="preserve"> Debt</v>
          </cell>
        </row>
        <row r="112">
          <cell r="A112" t="str">
            <v>Company Name</v>
          </cell>
          <cell r="F112" t="str">
            <v>Ba1</v>
          </cell>
          <cell r="H112" t="str">
            <v>BB-</v>
          </cell>
          <cell r="J112" t="e">
            <v>#REF!</v>
          </cell>
          <cell r="L112" t="e">
            <v>#REF!</v>
          </cell>
          <cell r="N112" t="e">
            <v>#REF!</v>
          </cell>
          <cell r="P112" t="e">
            <v>#REF!</v>
          </cell>
          <cell r="R112" t="e">
            <v>#REF!</v>
          </cell>
          <cell r="T112" t="e">
            <v>#REF!</v>
          </cell>
          <cell r="V112" t="e">
            <v>#REF!</v>
          </cell>
          <cell r="X112" t="e">
            <v>#REF!</v>
          </cell>
          <cell r="Z112" t="e">
            <v>#REF!</v>
          </cell>
        </row>
        <row r="113">
          <cell r="A113" t="e">
            <v>#REF!</v>
          </cell>
          <cell r="F113" t="str">
            <v>B1</v>
          </cell>
          <cell r="H113" t="str">
            <v>B</v>
          </cell>
          <cell r="J113" t="e">
            <v>#REF!</v>
          </cell>
          <cell r="L113" t="e">
            <v>#REF!</v>
          </cell>
          <cell r="N113" t="e">
            <v>#REF!</v>
          </cell>
          <cell r="P113" t="e">
            <v>#REF!</v>
          </cell>
          <cell r="R113" t="e">
            <v>#REF!</v>
          </cell>
          <cell r="T113" t="e">
            <v>#REF!</v>
          </cell>
          <cell r="V113" t="e">
            <v>#REF!</v>
          </cell>
          <cell r="X113" t="e">
            <v>#REF!</v>
          </cell>
          <cell r="Z113" t="e">
            <v>#REF!</v>
          </cell>
        </row>
        <row r="114">
          <cell r="A114" t="e">
            <v>#REF!</v>
          </cell>
          <cell r="F114" t="str">
            <v>Ba2</v>
          </cell>
          <cell r="H114" t="str">
            <v>BB-</v>
          </cell>
          <cell r="J114" t="e">
            <v>#REF!</v>
          </cell>
          <cell r="L114" t="e">
            <v>#REF!</v>
          </cell>
          <cell r="N114" t="e">
            <v>#REF!</v>
          </cell>
          <cell r="P114" t="e">
            <v>#REF!</v>
          </cell>
          <cell r="R114" t="e">
            <v>#REF!</v>
          </cell>
          <cell r="T114" t="e">
            <v>#REF!</v>
          </cell>
          <cell r="V114" t="e">
            <v>#REF!</v>
          </cell>
          <cell r="X114" t="e">
            <v>#REF!</v>
          </cell>
          <cell r="Z114" t="e">
            <v>#REF!</v>
          </cell>
        </row>
        <row r="115">
          <cell r="A115" t="e">
            <v>#REF!</v>
          </cell>
          <cell r="F115" t="str">
            <v>-</v>
          </cell>
          <cell r="H115" t="str">
            <v>-</v>
          </cell>
          <cell r="J115" t="e">
            <v>#REF!</v>
          </cell>
          <cell r="L115" t="e">
            <v>#REF!</v>
          </cell>
          <cell r="N115" t="e">
            <v>#REF!</v>
          </cell>
          <cell r="P115" t="e">
            <v>#REF!</v>
          </cell>
          <cell r="R115" t="e">
            <v>#REF!</v>
          </cell>
          <cell r="T115" t="e">
            <v>#REF!</v>
          </cell>
          <cell r="V115" t="e">
            <v>#REF!</v>
          </cell>
          <cell r="X115" t="e">
            <v>#REF!</v>
          </cell>
          <cell r="Z115" t="e">
            <v>#REF!</v>
          </cell>
        </row>
        <row r="116">
          <cell r="A116" t="e">
            <v>#REF!</v>
          </cell>
          <cell r="F116" t="str">
            <v>Ba1</v>
          </cell>
          <cell r="H116" t="str">
            <v>BB-</v>
          </cell>
          <cell r="J116" t="e">
            <v>#REF!</v>
          </cell>
          <cell r="L116" t="e">
            <v>#REF!</v>
          </cell>
          <cell r="N116" t="e">
            <v>#REF!</v>
          </cell>
          <cell r="P116" t="e">
            <v>#REF!</v>
          </cell>
          <cell r="R116" t="e">
            <v>#REF!</v>
          </cell>
          <cell r="T116" t="e">
            <v>#REF!</v>
          </cell>
          <cell r="V116" t="e">
            <v>#REF!</v>
          </cell>
          <cell r="X116" t="e">
            <v>#REF!</v>
          </cell>
          <cell r="Z116" t="e">
            <v>#REF!</v>
          </cell>
        </row>
        <row r="117">
          <cell r="A117" t="e">
            <v>#REF!</v>
          </cell>
          <cell r="F117" t="str">
            <v>Ba3</v>
          </cell>
          <cell r="H117" t="str">
            <v>B+</v>
          </cell>
          <cell r="J117" t="e">
            <v>#REF!</v>
          </cell>
          <cell r="L117" t="e">
            <v>#REF!</v>
          </cell>
          <cell r="N117" t="e">
            <v>#REF!</v>
          </cell>
          <cell r="P117" t="e">
            <v>#REF!</v>
          </cell>
          <cell r="R117" t="e">
            <v>#REF!</v>
          </cell>
          <cell r="T117" t="e">
            <v>#REF!</v>
          </cell>
          <cell r="V117" t="e">
            <v>#REF!</v>
          </cell>
          <cell r="X117" t="e">
            <v>#REF!</v>
          </cell>
          <cell r="Z117" t="e">
            <v>#REF!</v>
          </cell>
        </row>
        <row r="118">
          <cell r="A118" t="e">
            <v>#REF!</v>
          </cell>
          <cell r="F118" t="str">
            <v>A1</v>
          </cell>
          <cell r="H118" t="str">
            <v>AA-</v>
          </cell>
          <cell r="J118" t="e">
            <v>#REF!</v>
          </cell>
          <cell r="L118" t="e">
            <v>#REF!</v>
          </cell>
          <cell r="N118" t="e">
            <v>#REF!</v>
          </cell>
          <cell r="P118" t="e">
            <v>#REF!</v>
          </cell>
          <cell r="R118" t="e">
            <v>#REF!</v>
          </cell>
          <cell r="T118" t="e">
            <v>#REF!</v>
          </cell>
          <cell r="V118" t="e">
            <v>#REF!</v>
          </cell>
          <cell r="X118" t="e">
            <v>#REF!</v>
          </cell>
          <cell r="Z118" t="e">
            <v>#REF!</v>
          </cell>
        </row>
        <row r="119">
          <cell r="A119" t="e">
            <v>#REF!</v>
          </cell>
          <cell r="F119" t="str">
            <v>-</v>
          </cell>
          <cell r="H119" t="str">
            <v>-</v>
          </cell>
          <cell r="J119" t="e">
            <v>#REF!</v>
          </cell>
          <cell r="L119" t="e">
            <v>#REF!</v>
          </cell>
          <cell r="N119" t="e">
            <v>#REF!</v>
          </cell>
          <cell r="P119" t="e">
            <v>#REF!</v>
          </cell>
          <cell r="R119" t="e">
            <v>#REF!</v>
          </cell>
          <cell r="T119" t="e">
            <v>#REF!</v>
          </cell>
          <cell r="V119" t="e">
            <v>#REF!</v>
          </cell>
          <cell r="X119" t="e">
            <v>#REF!</v>
          </cell>
          <cell r="Z119" t="e">
            <v>#REF!</v>
          </cell>
        </row>
        <row r="120">
          <cell r="A120" t="e">
            <v>#REF!</v>
          </cell>
          <cell r="F120" t="str">
            <v>-</v>
          </cell>
          <cell r="H120" t="str">
            <v>-</v>
          </cell>
          <cell r="J120" t="e">
            <v>#REF!</v>
          </cell>
          <cell r="L120" t="e">
            <v>#REF!</v>
          </cell>
          <cell r="N120" t="e">
            <v>#REF!</v>
          </cell>
          <cell r="P120" t="e">
            <v>#REF!</v>
          </cell>
          <cell r="R120" t="e">
            <v>#REF!</v>
          </cell>
          <cell r="T120" t="e">
            <v>#REF!</v>
          </cell>
          <cell r="V120" t="e">
            <v>#REF!</v>
          </cell>
          <cell r="X120" t="e">
            <v>#REF!</v>
          </cell>
          <cell r="Z120" t="e">
            <v>#REF!</v>
          </cell>
        </row>
        <row r="121">
          <cell r="A121" t="e">
            <v>#REF!</v>
          </cell>
          <cell r="F121" t="str">
            <v>-</v>
          </cell>
          <cell r="H121" t="str">
            <v>-</v>
          </cell>
          <cell r="J121" t="e">
            <v>#REF!</v>
          </cell>
          <cell r="L121" t="e">
            <v>#REF!</v>
          </cell>
          <cell r="N121" t="e">
            <v>#REF!</v>
          </cell>
          <cell r="P121" t="e">
            <v>#REF!</v>
          </cell>
          <cell r="R121" t="e">
            <v>#REF!</v>
          </cell>
          <cell r="T121" t="e">
            <v>#REF!</v>
          </cell>
          <cell r="V121" t="e">
            <v>#REF!</v>
          </cell>
          <cell r="X121" t="e">
            <v>#REF!</v>
          </cell>
          <cell r="Z121" t="e">
            <v>#REF!</v>
          </cell>
        </row>
        <row r="122">
          <cell r="A122" t="e">
            <v>#REF!</v>
          </cell>
          <cell r="F122" t="str">
            <v>Baa2</v>
          </cell>
          <cell r="H122" t="str">
            <v>BBB-</v>
          </cell>
          <cell r="J122" t="e">
            <v>#REF!</v>
          </cell>
          <cell r="L122" t="e">
            <v>#REF!</v>
          </cell>
          <cell r="N122" t="e">
            <v>#REF!</v>
          </cell>
          <cell r="P122" t="e">
            <v>#REF!</v>
          </cell>
          <cell r="R122" t="e">
            <v>#REF!</v>
          </cell>
          <cell r="T122" t="e">
            <v>#REF!</v>
          </cell>
          <cell r="V122" t="e">
            <v>#REF!</v>
          </cell>
          <cell r="X122" t="e">
            <v>#REF!</v>
          </cell>
          <cell r="Z122" t="e">
            <v>#REF!</v>
          </cell>
        </row>
        <row r="123">
          <cell r="A123" t="e">
            <v>#REF!</v>
          </cell>
          <cell r="F123" t="str">
            <v>B2</v>
          </cell>
          <cell r="H123" t="str">
            <v>B</v>
          </cell>
          <cell r="J123" t="e">
            <v>#REF!</v>
          </cell>
          <cell r="L123" t="e">
            <v>#REF!</v>
          </cell>
          <cell r="N123" t="e">
            <v>#REF!</v>
          </cell>
          <cell r="P123" t="e">
            <v>#REF!</v>
          </cell>
          <cell r="R123" t="e">
            <v>#REF!</v>
          </cell>
          <cell r="T123" t="e">
            <v>#REF!</v>
          </cell>
          <cell r="V123" t="e">
            <v>#REF!</v>
          </cell>
          <cell r="X123" t="e">
            <v>#REF!</v>
          </cell>
          <cell r="Z123" t="e">
            <v>#REF!</v>
          </cell>
        </row>
        <row r="124">
          <cell r="A124" t="e">
            <v>#REF!</v>
          </cell>
          <cell r="F124" t="str">
            <v>B3</v>
          </cell>
          <cell r="H124" t="str">
            <v>B</v>
          </cell>
          <cell r="J124" t="e">
            <v>#REF!</v>
          </cell>
          <cell r="L124" t="e">
            <v>#REF!</v>
          </cell>
          <cell r="N124" t="e">
            <v>#REF!</v>
          </cell>
          <cell r="P124" t="e">
            <v>#REF!</v>
          </cell>
          <cell r="R124" t="e">
            <v>#REF!</v>
          </cell>
          <cell r="T124" t="e">
            <v>#REF!</v>
          </cell>
          <cell r="V124" t="e">
            <v>#REF!</v>
          </cell>
          <cell r="X124" t="e">
            <v>#REF!</v>
          </cell>
          <cell r="Z124" t="e">
            <v>#REF!</v>
          </cell>
        </row>
        <row r="140">
          <cell r="A140" t="str">
            <v>Definitions:</v>
          </cell>
        </row>
        <row r="141">
          <cell r="A141" t="str">
            <v>Gross Interest = Gross Interest incurred before subtracting (i) capitalized interest, (ii) interest income.</v>
          </cell>
        </row>
        <row r="142">
          <cell r="A142" t="str">
            <v>FFO = Funds From Operations = Net income from continuing operations plus depreciation, amortization, deferred income taxes, and other noncash items.</v>
          </cell>
        </row>
        <row r="147">
          <cell r="A147" t="str">
            <v>Analysis of Valuation Multiples of Comparable Flat-Rolled Steel Companies</v>
          </cell>
        </row>
        <row r="148">
          <cell r="A148" t="str">
            <v>Summary Data for Selected Industry Comparables</v>
          </cell>
        </row>
        <row r="155">
          <cell r="F155" t="str">
            <v>LTM</v>
          </cell>
          <cell r="R155" t="str">
            <v>LTM</v>
          </cell>
          <cell r="T155" t="str">
            <v>LFQ</v>
          </cell>
        </row>
        <row r="156">
          <cell r="F156" t="str">
            <v>Net to</v>
          </cell>
          <cell r="H156" t="str">
            <v>1999E</v>
          </cell>
          <cell r="J156" t="str">
            <v>2000E</v>
          </cell>
          <cell r="L156" t="str">
            <v>LTM</v>
          </cell>
          <cell r="N156" t="str">
            <v>LTM</v>
          </cell>
          <cell r="P156" t="str">
            <v>LTM</v>
          </cell>
          <cell r="R156" t="str">
            <v>Cash</v>
          </cell>
          <cell r="T156" t="str">
            <v>Common</v>
          </cell>
          <cell r="X156" t="str">
            <v>LTM</v>
          </cell>
        </row>
        <row r="157">
          <cell r="A157" t="str">
            <v>Company</v>
          </cell>
          <cell r="D157" t="str">
            <v>Shares</v>
          </cell>
          <cell r="F157" t="str">
            <v>Common</v>
          </cell>
          <cell r="H157" t="str">
            <v>EPS (a)</v>
          </cell>
          <cell r="J157" t="str">
            <v>EPS (a)</v>
          </cell>
          <cell r="L157" t="str">
            <v>Sales</v>
          </cell>
          <cell r="N157" t="str">
            <v>EBITDA</v>
          </cell>
          <cell r="P157" t="str">
            <v>EBIT</v>
          </cell>
          <cell r="R157" t="str">
            <v>Flow (b)</v>
          </cell>
          <cell r="T157" t="str">
            <v>Equity</v>
          </cell>
          <cell r="V157" t="str">
            <v>FYE</v>
          </cell>
          <cell r="X157" t="str">
            <v>ENDED</v>
          </cell>
        </row>
        <row r="160">
          <cell r="A160" t="str">
            <v>Company Name</v>
          </cell>
          <cell r="D160">
            <v>0</v>
          </cell>
          <cell r="F160" t="e">
            <v>#REF!</v>
          </cell>
          <cell r="H160" t="e">
            <v>#NAME?</v>
          </cell>
          <cell r="J160" t="e">
            <v>#NAME?</v>
          </cell>
          <cell r="L160">
            <v>2508.1999999999998</v>
          </cell>
          <cell r="N160" t="e">
            <v>#REF!</v>
          </cell>
          <cell r="P160" t="e">
            <v>#REF!</v>
          </cell>
          <cell r="R160" t="e">
            <v>#REF!</v>
          </cell>
          <cell r="T160">
            <v>0</v>
          </cell>
          <cell r="V160">
            <v>36160</v>
          </cell>
          <cell r="X160">
            <v>36341</v>
          </cell>
        </row>
        <row r="161">
          <cell r="A161" t="e">
            <v>#REF!</v>
          </cell>
          <cell r="D161" t="e">
            <v>#REF!</v>
          </cell>
          <cell r="F161" t="e">
            <v>#REF!</v>
          </cell>
          <cell r="H161" t="e">
            <v>#REF!</v>
          </cell>
          <cell r="J161" t="e">
            <v>#REF!</v>
          </cell>
          <cell r="L161" t="e">
            <v>#REF!</v>
          </cell>
          <cell r="N161" t="e">
            <v>#REF!</v>
          </cell>
          <cell r="P161" t="e">
            <v>#REF!</v>
          </cell>
          <cell r="R161" t="e">
            <v>#REF!</v>
          </cell>
          <cell r="T161" t="e">
            <v>#REF!</v>
          </cell>
          <cell r="V161" t="e">
            <v>#REF!</v>
          </cell>
          <cell r="X161" t="e">
            <v>#REF!</v>
          </cell>
        </row>
        <row r="162">
          <cell r="A162" t="e">
            <v>#REF!</v>
          </cell>
          <cell r="D162" t="e">
            <v>#REF!</v>
          </cell>
          <cell r="F162" t="e">
            <v>#REF!</v>
          </cell>
          <cell r="H162" t="e">
            <v>#REF!</v>
          </cell>
          <cell r="J162" t="e">
            <v>#REF!</v>
          </cell>
          <cell r="L162" t="e">
            <v>#REF!</v>
          </cell>
          <cell r="N162" t="e">
            <v>#REF!</v>
          </cell>
          <cell r="P162" t="e">
            <v>#REF!</v>
          </cell>
          <cell r="R162" t="e">
            <v>#REF!</v>
          </cell>
          <cell r="T162" t="e">
            <v>#REF!</v>
          </cell>
          <cell r="V162" t="e">
            <v>#REF!</v>
          </cell>
          <cell r="X162" t="e">
            <v>#REF!</v>
          </cell>
        </row>
        <row r="163">
          <cell r="A163" t="e">
            <v>#REF!</v>
          </cell>
          <cell r="D163" t="e">
            <v>#REF!</v>
          </cell>
          <cell r="F163" t="e">
            <v>#REF!</v>
          </cell>
          <cell r="H163" t="e">
            <v>#REF!</v>
          </cell>
          <cell r="J163" t="e">
            <v>#REF!</v>
          </cell>
          <cell r="L163" t="e">
            <v>#REF!</v>
          </cell>
          <cell r="N163" t="e">
            <v>#REF!</v>
          </cell>
          <cell r="P163" t="e">
            <v>#REF!</v>
          </cell>
          <cell r="R163" t="e">
            <v>#REF!</v>
          </cell>
          <cell r="T163" t="e">
            <v>#REF!</v>
          </cell>
          <cell r="V163" t="e">
            <v>#REF!</v>
          </cell>
          <cell r="X163" t="e">
            <v>#REF!</v>
          </cell>
        </row>
        <row r="164">
          <cell r="A164" t="e">
            <v>#REF!</v>
          </cell>
          <cell r="D164" t="e">
            <v>#REF!</v>
          </cell>
          <cell r="F164" t="e">
            <v>#REF!</v>
          </cell>
          <cell r="H164" t="e">
            <v>#REF!</v>
          </cell>
          <cell r="J164" t="e">
            <v>#REF!</v>
          </cell>
          <cell r="L164" t="e">
            <v>#REF!</v>
          </cell>
          <cell r="N164" t="e">
            <v>#REF!</v>
          </cell>
          <cell r="P164" t="e">
            <v>#REF!</v>
          </cell>
          <cell r="R164" t="e">
            <v>#REF!</v>
          </cell>
          <cell r="T164" t="e">
            <v>#REF!</v>
          </cell>
          <cell r="V164" t="e">
            <v>#REF!</v>
          </cell>
          <cell r="X164" t="e">
            <v>#REF!</v>
          </cell>
        </row>
        <row r="165">
          <cell r="A165" t="e">
            <v>#REF!</v>
          </cell>
          <cell r="D165" t="e">
            <v>#REF!</v>
          </cell>
          <cell r="F165" t="e">
            <v>#REF!</v>
          </cell>
          <cell r="H165" t="e">
            <v>#REF!</v>
          </cell>
          <cell r="J165" t="e">
            <v>#REF!</v>
          </cell>
          <cell r="L165" t="e">
            <v>#REF!</v>
          </cell>
          <cell r="N165" t="e">
            <v>#REF!</v>
          </cell>
          <cell r="P165" t="e">
            <v>#REF!</v>
          </cell>
          <cell r="R165" t="e">
            <v>#REF!</v>
          </cell>
          <cell r="T165" t="e">
            <v>#REF!</v>
          </cell>
          <cell r="V165" t="e">
            <v>#REF!</v>
          </cell>
          <cell r="X165" t="e">
            <v>#REF!</v>
          </cell>
        </row>
        <row r="166">
          <cell r="A166" t="e">
            <v>#REF!</v>
          </cell>
          <cell r="D166" t="e">
            <v>#REF!</v>
          </cell>
          <cell r="F166" t="e">
            <v>#REF!</v>
          </cell>
          <cell r="H166" t="e">
            <v>#REF!</v>
          </cell>
          <cell r="J166" t="e">
            <v>#REF!</v>
          </cell>
          <cell r="L166" t="e">
            <v>#REF!</v>
          </cell>
          <cell r="N166" t="e">
            <v>#REF!</v>
          </cell>
          <cell r="P166" t="e">
            <v>#REF!</v>
          </cell>
          <cell r="R166" t="e">
            <v>#REF!</v>
          </cell>
          <cell r="T166" t="e">
            <v>#REF!</v>
          </cell>
          <cell r="V166" t="e">
            <v>#REF!</v>
          </cell>
          <cell r="X166" t="e">
            <v>#REF!</v>
          </cell>
        </row>
        <row r="167">
          <cell r="A167" t="e">
            <v>#REF!</v>
          </cell>
          <cell r="D167" t="e">
            <v>#REF!</v>
          </cell>
          <cell r="F167" t="e">
            <v>#REF!</v>
          </cell>
          <cell r="H167" t="e">
            <v>#REF!</v>
          </cell>
          <cell r="J167" t="e">
            <v>#REF!</v>
          </cell>
          <cell r="L167" t="e">
            <v>#REF!</v>
          </cell>
          <cell r="N167" t="e">
            <v>#REF!</v>
          </cell>
          <cell r="P167" t="e">
            <v>#REF!</v>
          </cell>
          <cell r="R167" t="e">
            <v>#REF!</v>
          </cell>
          <cell r="T167" t="e">
            <v>#REF!</v>
          </cell>
          <cell r="V167" t="e">
            <v>#REF!</v>
          </cell>
          <cell r="X167" t="e">
            <v>#REF!</v>
          </cell>
        </row>
        <row r="168">
          <cell r="A168" t="e">
            <v>#REF!</v>
          </cell>
          <cell r="D168" t="e">
            <v>#REF!</v>
          </cell>
          <cell r="F168" t="e">
            <v>#REF!</v>
          </cell>
          <cell r="H168" t="e">
            <v>#REF!</v>
          </cell>
          <cell r="J168" t="e">
            <v>#REF!</v>
          </cell>
          <cell r="L168" t="e">
            <v>#REF!</v>
          </cell>
          <cell r="N168" t="e">
            <v>#REF!</v>
          </cell>
          <cell r="P168" t="e">
            <v>#REF!</v>
          </cell>
          <cell r="R168" t="e">
            <v>#REF!</v>
          </cell>
          <cell r="T168" t="e">
            <v>#REF!</v>
          </cell>
          <cell r="V168" t="e">
            <v>#REF!</v>
          </cell>
          <cell r="X168" t="e">
            <v>#REF!</v>
          </cell>
        </row>
        <row r="169">
          <cell r="A169" t="e">
            <v>#REF!</v>
          </cell>
          <cell r="D169" t="e">
            <v>#REF!</v>
          </cell>
          <cell r="F169" t="e">
            <v>#REF!</v>
          </cell>
          <cell r="H169" t="e">
            <v>#REF!</v>
          </cell>
          <cell r="J169" t="e">
            <v>#REF!</v>
          </cell>
          <cell r="L169" t="e">
            <v>#REF!</v>
          </cell>
          <cell r="N169" t="e">
            <v>#REF!</v>
          </cell>
          <cell r="P169" t="e">
            <v>#REF!</v>
          </cell>
          <cell r="R169" t="e">
            <v>#REF!</v>
          </cell>
          <cell r="T169" t="e">
            <v>#REF!</v>
          </cell>
          <cell r="V169" t="e">
            <v>#REF!</v>
          </cell>
          <cell r="X169" t="e">
            <v>#REF!</v>
          </cell>
        </row>
        <row r="170">
          <cell r="A170" t="e">
            <v>#REF!</v>
          </cell>
          <cell r="D170" t="e">
            <v>#REF!</v>
          </cell>
          <cell r="F170" t="e">
            <v>#REF!</v>
          </cell>
          <cell r="H170" t="e">
            <v>#REF!</v>
          </cell>
          <cell r="J170" t="e">
            <v>#REF!</v>
          </cell>
          <cell r="L170" t="e">
            <v>#REF!</v>
          </cell>
          <cell r="N170" t="e">
            <v>#REF!</v>
          </cell>
          <cell r="P170" t="e">
            <v>#REF!</v>
          </cell>
          <cell r="R170" t="e">
            <v>#REF!</v>
          </cell>
          <cell r="T170" t="e">
            <v>#REF!</v>
          </cell>
          <cell r="V170" t="e">
            <v>#REF!</v>
          </cell>
          <cell r="X170" t="e">
            <v>#REF!</v>
          </cell>
        </row>
        <row r="171">
          <cell r="A171" t="e">
            <v>#REF!</v>
          </cell>
          <cell r="D171" t="e">
            <v>#REF!</v>
          </cell>
          <cell r="F171" t="e">
            <v>#REF!</v>
          </cell>
          <cell r="H171" t="e">
            <v>#REF!</v>
          </cell>
          <cell r="J171" t="e">
            <v>#REF!</v>
          </cell>
          <cell r="L171" t="e">
            <v>#REF!</v>
          </cell>
          <cell r="N171" t="e">
            <v>#REF!</v>
          </cell>
          <cell r="P171" t="e">
            <v>#REF!</v>
          </cell>
          <cell r="R171" t="e">
            <v>#REF!</v>
          </cell>
          <cell r="T171" t="e">
            <v>#REF!</v>
          </cell>
          <cell r="V171" t="e">
            <v>#REF!</v>
          </cell>
          <cell r="X171" t="e">
            <v>#REF!</v>
          </cell>
        </row>
        <row r="172">
          <cell r="A172" t="e">
            <v>#REF!</v>
          </cell>
          <cell r="D172" t="e">
            <v>#REF!</v>
          </cell>
          <cell r="F172" t="e">
            <v>#REF!</v>
          </cell>
          <cell r="H172" t="e">
            <v>#REF!</v>
          </cell>
          <cell r="J172" t="e">
            <v>#REF!</v>
          </cell>
          <cell r="L172" t="e">
            <v>#REF!</v>
          </cell>
          <cell r="N172" t="e">
            <v>#REF!</v>
          </cell>
          <cell r="P172" t="e">
            <v>#REF!</v>
          </cell>
          <cell r="R172" t="e">
            <v>#REF!</v>
          </cell>
          <cell r="T172" t="e">
            <v>#REF!</v>
          </cell>
          <cell r="V172" t="e">
            <v>#REF!</v>
          </cell>
          <cell r="X172" t="e">
            <v>#REF!</v>
          </cell>
        </row>
        <row r="190">
          <cell r="A190" t="str">
            <v>Dollar amounts in U.S. millions except per share data and if otherwise stated.</v>
          </cell>
        </row>
        <row r="191">
          <cell r="A191" t="str">
            <v>(b)</v>
          </cell>
          <cell r="B191" t="str">
            <v>Earnings Estimates were obtained from First Call as of Sep-13-99 and calendarized when necessary.</v>
          </cell>
        </row>
        <row r="192">
          <cell r="A192" t="str">
            <v>(c)</v>
          </cell>
          <cell r="B192" t="str">
            <v>Cash Flow = Income Available to Common + DD&amp;A + Deferred Taxes + Earnings of Unconsolidated Subs.</v>
          </cell>
        </row>
      </sheetData>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GEGMA (2)"/>
      <sheetName val="SRULI"/>
      <sheetName val="TRANS (2)"/>
      <sheetName val="AN.GEGMA"/>
      <sheetName val="TRANS(3)"/>
      <sheetName val="MAGALITI"/>
      <sheetName val="VI"/>
      <sheetName val="FORMA"/>
      <sheetName val="TRANS"/>
      <sheetName val="CNOBARI"/>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H2" t="str">
            <v>noemberi 2005</v>
          </cell>
        </row>
        <row r="3">
          <cell r="H3" t="str">
            <v>dekemberi 2005</v>
          </cell>
        </row>
        <row r="4">
          <cell r="H4" t="str">
            <v>ianvari 2006</v>
          </cell>
        </row>
        <row r="5">
          <cell r="H5" t="str">
            <v>Tebervali 2006</v>
          </cell>
        </row>
        <row r="6">
          <cell r="H6" t="str">
            <v>marti 2006</v>
          </cell>
        </row>
        <row r="7">
          <cell r="H7" t="str">
            <v>aprili 2006</v>
          </cell>
        </row>
        <row r="8">
          <cell r="H8" t="str">
            <v>maisi 2006</v>
          </cell>
        </row>
        <row r="9">
          <cell r="H9" t="str">
            <v>ivnisi 2006</v>
          </cell>
        </row>
        <row r="10">
          <cell r="H10" t="str">
            <v>ivlisi 2006</v>
          </cell>
        </row>
        <row r="11">
          <cell r="H11" t="str">
            <v>agvisto 2006</v>
          </cell>
        </row>
        <row r="12">
          <cell r="H12" t="str">
            <v>seqtemberi 2006</v>
          </cell>
        </row>
        <row r="13">
          <cell r="H13" t="str">
            <v>oqtomberi 2006</v>
          </cell>
        </row>
        <row r="14">
          <cell r="H14" t="str">
            <v>noemberi 2006</v>
          </cell>
        </row>
        <row r="15">
          <cell r="H15" t="str">
            <v>dekemberi 2006</v>
          </cell>
        </row>
        <row r="16">
          <cell r="H16" t="str">
            <v>ianvari 2007</v>
          </cell>
        </row>
        <row r="17">
          <cell r="H17" t="str">
            <v>sxva</v>
          </cell>
        </row>
      </sheetData>
      <sheetData sheetId="1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Monitor"/>
      <sheetName val="Assump"/>
      <sheetName val="INPUTS--&gt;"/>
      <sheetName val="Prelim Calcs"/>
      <sheetName val="EconSce"/>
      <sheetName val="Accounts"/>
      <sheetName val="Transport (Forecast)"/>
      <sheetName val="Op &amp; Fin Inputs"/>
      <sheetName val="Investment"/>
      <sheetName val="Loans"/>
      <sheetName val="CALCS--&gt;"/>
      <sheetName val="Opex"/>
      <sheetName val="MajProjInv"/>
      <sheetName val="OtherInv"/>
      <sheetName val="BS Calcs"/>
      <sheetName val="Workings"/>
      <sheetName val="FS Calcs (GEL)"/>
      <sheetName val="OUTPUTS--&gt;"/>
      <sheetName val="Profit &amp; Loss"/>
      <sheetName val="Balance Sheet"/>
      <sheetName val="Cash Flow"/>
      <sheetName val="Ratios"/>
      <sheetName val="Summary"/>
      <sheetName val="EBRD Summary Table (EUR)"/>
      <sheetName val="Chart Data for Monitor"/>
      <sheetName val="CNOBARI"/>
    </sheetNames>
    <sheetDataSet>
      <sheetData sheetId="0">
        <row r="11">
          <cell r="B11" t="str">
            <v>Georgian Railway LLC</v>
          </cell>
        </row>
        <row r="13">
          <cell r="B13" t="str">
            <v>Financial Model</v>
          </cell>
        </row>
        <row r="21">
          <cell r="O21" t="str">
            <v>Version 3</v>
          </cell>
        </row>
        <row r="22">
          <cell r="O22" t="str">
            <v>London - November, 2009</v>
          </cell>
        </row>
      </sheetData>
      <sheetData sheetId="1" refreshError="1"/>
      <sheetData sheetId="2">
        <row r="9">
          <cell r="E9" t="str">
            <v>E</v>
          </cell>
          <cell r="M9">
            <v>1.32E-2</v>
          </cell>
          <cell r="N9">
            <v>0.02</v>
          </cell>
          <cell r="O9">
            <v>2.9100000000000001E-2</v>
          </cell>
          <cell r="P9">
            <v>3.3599999999999998E-2</v>
          </cell>
          <cell r="Q9">
            <v>3.6999999999999998E-2</v>
          </cell>
          <cell r="R9">
            <v>3.9800000000000002E-2</v>
          </cell>
          <cell r="S9">
            <v>4.1300000000000003E-2</v>
          </cell>
          <cell r="T9">
            <v>4.2500000000000003E-2</v>
          </cell>
          <cell r="U9">
            <v>4.2200000000000001E-2</v>
          </cell>
          <cell r="V9">
            <v>4.5699999999999998E-2</v>
          </cell>
          <cell r="W9">
            <v>4.4999999999999998E-2</v>
          </cell>
          <cell r="X9">
            <v>4.4999999999999998E-2</v>
          </cell>
          <cell r="Y9">
            <v>4.4999999999999998E-2</v>
          </cell>
        </row>
        <row r="10">
          <cell r="E10" t="str">
            <v>L</v>
          </cell>
          <cell r="M10">
            <v>1.4999999999999999E-2</v>
          </cell>
          <cell r="N10">
            <v>1.4999999999999999E-2</v>
          </cell>
          <cell r="O10">
            <v>0.02</v>
          </cell>
          <cell r="P10">
            <v>0.02</v>
          </cell>
          <cell r="Q10">
            <v>2.5000000000000001E-2</v>
          </cell>
          <cell r="R10">
            <v>2.5000000000000001E-2</v>
          </cell>
          <cell r="S10">
            <v>2.5000000000000001E-2</v>
          </cell>
          <cell r="T10">
            <v>2.5000000000000001E-2</v>
          </cell>
          <cell r="U10">
            <v>2.5000000000000001E-2</v>
          </cell>
          <cell r="V10">
            <v>2.5000000000000001E-2</v>
          </cell>
          <cell r="W10">
            <v>2.5000000000000001E-2</v>
          </cell>
          <cell r="X10">
            <v>2.5000000000000001E-2</v>
          </cell>
          <cell r="Y10">
            <v>2.5000000000000001E-2</v>
          </cell>
        </row>
        <row r="45">
          <cell r="I45">
            <v>2004</v>
          </cell>
        </row>
        <row r="46">
          <cell r="I46">
            <v>2008</v>
          </cell>
        </row>
        <row r="47">
          <cell r="I47">
            <v>2009</v>
          </cell>
        </row>
        <row r="48">
          <cell r="I48">
            <v>2009</v>
          </cell>
        </row>
        <row r="49">
          <cell r="I49">
            <v>2021</v>
          </cell>
        </row>
        <row r="51">
          <cell r="I51">
            <v>1000</v>
          </cell>
        </row>
        <row r="63">
          <cell r="I63">
            <v>0.02</v>
          </cell>
        </row>
        <row r="64">
          <cell r="I64">
            <v>0.1</v>
          </cell>
        </row>
      </sheetData>
      <sheetData sheetId="3" refreshError="1"/>
      <sheetData sheetId="4"/>
      <sheetData sheetId="5"/>
      <sheetData sheetId="6"/>
      <sheetData sheetId="7" refreshError="1"/>
      <sheetData sheetId="8"/>
      <sheetData sheetId="9" refreshError="1"/>
      <sheetData sheetId="10" refreshError="1"/>
      <sheetData sheetId="11" refreshError="1"/>
      <sheetData sheetId="12"/>
      <sheetData sheetId="13">
        <row r="12">
          <cell r="E12" t="str">
            <v>EUR</v>
          </cell>
          <cell r="H12">
            <v>0</v>
          </cell>
          <cell r="I12">
            <v>0</v>
          </cell>
          <cell r="J12">
            <v>0</v>
          </cell>
          <cell r="K12">
            <v>0</v>
          </cell>
          <cell r="L12">
            <v>0</v>
          </cell>
          <cell r="M12">
            <v>2.25</v>
          </cell>
          <cell r="N12">
            <v>2.4675324675324672</v>
          </cell>
          <cell r="O12">
            <v>2.5</v>
          </cell>
          <cell r="P12">
            <v>2.4324324324324325</v>
          </cell>
          <cell r="Q12">
            <v>2.5</v>
          </cell>
          <cell r="R12">
            <v>2.5</v>
          </cell>
          <cell r="S12">
            <v>2.5</v>
          </cell>
          <cell r="T12">
            <v>2.5</v>
          </cell>
          <cell r="U12">
            <v>2.5</v>
          </cell>
          <cell r="V12">
            <v>2.5</v>
          </cell>
          <cell r="W12">
            <v>2.5</v>
          </cell>
          <cell r="X12">
            <v>2.5</v>
          </cell>
          <cell r="Y12">
            <v>2.5</v>
          </cell>
          <cell r="Z12">
            <v>2.5</v>
          </cell>
        </row>
        <row r="13">
          <cell r="E13" t="str">
            <v>USD</v>
          </cell>
          <cell r="H13">
            <v>0</v>
          </cell>
          <cell r="I13">
            <v>0</v>
          </cell>
          <cell r="J13">
            <v>0</v>
          </cell>
          <cell r="K13">
            <v>0</v>
          </cell>
          <cell r="L13">
            <v>0</v>
          </cell>
          <cell r="M13">
            <v>1.8</v>
          </cell>
          <cell r="N13">
            <v>1.9</v>
          </cell>
          <cell r="O13">
            <v>1.9</v>
          </cell>
          <cell r="P13">
            <v>1.8</v>
          </cell>
          <cell r="Q13">
            <v>1.8</v>
          </cell>
          <cell r="R13">
            <v>1.8</v>
          </cell>
          <cell r="S13">
            <v>1.8</v>
          </cell>
          <cell r="T13">
            <v>1.8</v>
          </cell>
          <cell r="U13">
            <v>1.8</v>
          </cell>
          <cell r="V13">
            <v>1.8</v>
          </cell>
          <cell r="W13">
            <v>1.8</v>
          </cell>
          <cell r="X13">
            <v>1.8</v>
          </cell>
          <cell r="Y13">
            <v>1.8</v>
          </cell>
          <cell r="Z13">
            <v>1.8</v>
          </cell>
        </row>
      </sheetData>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m-budget"/>
      <sheetName val="esm-2"/>
      <sheetName val="RE-Budget"/>
      <sheetName val="moTxovna"/>
      <sheetName val="xelSekruleba"/>
      <sheetName val="gadaricxva"/>
      <sheetName val="cvlileba"/>
      <sheetName val="2008 wlis gegmidan"/>
      <sheetName val="TITLE"/>
      <sheetName val="MajProjInv"/>
      <sheetName val="Assump"/>
    </sheetNames>
    <sheetDataSet>
      <sheetData sheetId="0"/>
      <sheetData sheetId="1">
        <row r="5">
          <cell r="B5" t="str">
            <v>2/220000</v>
          </cell>
        </row>
        <row r="6">
          <cell r="B6" t="str">
            <v>2/134000</v>
          </cell>
        </row>
        <row r="7">
          <cell r="B7" t="str">
            <v>2/110001</v>
          </cell>
        </row>
        <row r="8">
          <cell r="B8">
            <v>1807016032</v>
          </cell>
        </row>
        <row r="9">
          <cell r="B9" t="str">
            <v>2/030000</v>
          </cell>
        </row>
        <row r="10">
          <cell r="B10" t="str">
            <v>2/010004</v>
          </cell>
        </row>
        <row r="11">
          <cell r="B11" t="str">
            <v>2/010001</v>
          </cell>
        </row>
        <row r="12">
          <cell r="B12" t="str">
            <v>2/010001</v>
          </cell>
        </row>
        <row r="13">
          <cell r="B13">
            <v>1815008125</v>
          </cell>
        </row>
        <row r="14">
          <cell r="B14">
            <v>1807126290</v>
          </cell>
        </row>
        <row r="15">
          <cell r="B15">
            <v>1805006074</v>
          </cell>
        </row>
        <row r="16">
          <cell r="B16">
            <v>1805006073</v>
          </cell>
        </row>
        <row r="17">
          <cell r="B17">
            <v>1210026259</v>
          </cell>
        </row>
        <row r="18">
          <cell r="B18">
            <v>1405100282</v>
          </cell>
        </row>
        <row r="19">
          <cell r="B19">
            <v>1405100280</v>
          </cell>
        </row>
        <row r="20">
          <cell r="B20">
            <v>1405008440</v>
          </cell>
        </row>
        <row r="21">
          <cell r="B21">
            <v>1404132044</v>
          </cell>
        </row>
        <row r="22">
          <cell r="B22">
            <v>1404062233</v>
          </cell>
        </row>
        <row r="23">
          <cell r="B23">
            <v>1404043170</v>
          </cell>
        </row>
        <row r="24">
          <cell r="B24">
            <v>1404043166</v>
          </cell>
        </row>
        <row r="25">
          <cell r="B25">
            <v>1402038294</v>
          </cell>
        </row>
        <row r="26">
          <cell r="B26">
            <v>1402038292</v>
          </cell>
        </row>
        <row r="27">
          <cell r="B27">
            <v>1402037246</v>
          </cell>
        </row>
        <row r="28">
          <cell r="B28">
            <v>1402035043</v>
          </cell>
        </row>
        <row r="29">
          <cell r="B29">
            <v>1402030012</v>
          </cell>
        </row>
        <row r="30">
          <cell r="B30">
            <v>1302076394</v>
          </cell>
        </row>
        <row r="31">
          <cell r="B31">
            <v>1301029024</v>
          </cell>
        </row>
        <row r="32">
          <cell r="B32">
            <v>1301023124</v>
          </cell>
        </row>
        <row r="33">
          <cell r="B33">
            <v>1210021339</v>
          </cell>
        </row>
        <row r="34">
          <cell r="B34">
            <v>1210021338</v>
          </cell>
        </row>
        <row r="35">
          <cell r="B35">
            <v>1207037396</v>
          </cell>
        </row>
        <row r="36">
          <cell r="B36">
            <v>1207037373</v>
          </cell>
        </row>
        <row r="37">
          <cell r="B37">
            <v>1204005546</v>
          </cell>
        </row>
        <row r="38">
          <cell r="B38">
            <v>1204005113</v>
          </cell>
        </row>
        <row r="39">
          <cell r="B39">
            <v>1204005113</v>
          </cell>
        </row>
        <row r="40">
          <cell r="B40">
            <v>1202052040</v>
          </cell>
        </row>
        <row r="41">
          <cell r="B41">
            <v>1202049271</v>
          </cell>
        </row>
        <row r="42">
          <cell r="B42">
            <v>1202047362</v>
          </cell>
        </row>
        <row r="43">
          <cell r="B43">
            <v>903094299</v>
          </cell>
        </row>
        <row r="44">
          <cell r="B44">
            <v>806003003</v>
          </cell>
        </row>
        <row r="45">
          <cell r="B45">
            <v>806003002</v>
          </cell>
        </row>
        <row r="46">
          <cell r="B46">
            <v>801132015</v>
          </cell>
        </row>
        <row r="47">
          <cell r="B47">
            <v>801132014</v>
          </cell>
        </row>
        <row r="48">
          <cell r="B48">
            <v>510012102</v>
          </cell>
        </row>
        <row r="49">
          <cell r="B49">
            <v>402139001</v>
          </cell>
        </row>
        <row r="50">
          <cell r="B50">
            <v>402069073</v>
          </cell>
        </row>
        <row r="51">
          <cell r="B51">
            <v>402069067</v>
          </cell>
        </row>
        <row r="52">
          <cell r="B52">
            <v>402068113</v>
          </cell>
        </row>
        <row r="53">
          <cell r="B53">
            <v>402068110</v>
          </cell>
        </row>
        <row r="54">
          <cell r="B54">
            <v>402068109</v>
          </cell>
        </row>
        <row r="55">
          <cell r="B55">
            <v>402068108</v>
          </cell>
        </row>
        <row r="56">
          <cell r="B56">
            <v>402068106</v>
          </cell>
        </row>
        <row r="57">
          <cell r="B57">
            <v>402067038</v>
          </cell>
        </row>
        <row r="58">
          <cell r="B58">
            <v>402067035</v>
          </cell>
        </row>
        <row r="59">
          <cell r="B59">
            <v>402015006</v>
          </cell>
        </row>
        <row r="60">
          <cell r="B60">
            <v>402044476</v>
          </cell>
        </row>
        <row r="61">
          <cell r="B61">
            <v>402044475</v>
          </cell>
        </row>
        <row r="62">
          <cell r="B62">
            <v>402044472</v>
          </cell>
        </row>
        <row r="63">
          <cell r="B63">
            <v>402044276</v>
          </cell>
        </row>
        <row r="64">
          <cell r="B64">
            <v>402044273</v>
          </cell>
        </row>
        <row r="65">
          <cell r="B65">
            <v>402044269</v>
          </cell>
        </row>
        <row r="66">
          <cell r="B66">
            <v>402044263</v>
          </cell>
        </row>
        <row r="67">
          <cell r="B67">
            <v>402044262</v>
          </cell>
        </row>
        <row r="68">
          <cell r="B68">
            <v>402003009</v>
          </cell>
        </row>
        <row r="69">
          <cell r="B69">
            <v>309033208</v>
          </cell>
        </row>
        <row r="70">
          <cell r="B70">
            <v>309033207</v>
          </cell>
        </row>
        <row r="71">
          <cell r="B71">
            <v>301002178</v>
          </cell>
        </row>
        <row r="72">
          <cell r="B72">
            <v>104003005</v>
          </cell>
        </row>
        <row r="73">
          <cell r="B73">
            <v>101004015</v>
          </cell>
        </row>
        <row r="74">
          <cell r="B74">
            <v>101004013</v>
          </cell>
        </row>
        <row r="75">
          <cell r="B75">
            <v>1815008125</v>
          </cell>
        </row>
        <row r="76">
          <cell r="B76">
            <v>1709032239</v>
          </cell>
        </row>
        <row r="77">
          <cell r="B77">
            <v>1709028001</v>
          </cell>
        </row>
        <row r="78">
          <cell r="B78">
            <v>1709027380</v>
          </cell>
        </row>
        <row r="79">
          <cell r="B79">
            <v>1708028124</v>
          </cell>
        </row>
        <row r="80">
          <cell r="B80">
            <v>1708024091</v>
          </cell>
        </row>
        <row r="81">
          <cell r="B81">
            <v>1703139001</v>
          </cell>
        </row>
        <row r="82">
          <cell r="B82">
            <v>1703138003</v>
          </cell>
        </row>
        <row r="83">
          <cell r="B83">
            <v>1703130004</v>
          </cell>
        </row>
        <row r="84">
          <cell r="B84">
            <v>1703108364</v>
          </cell>
        </row>
        <row r="85">
          <cell r="B85">
            <v>1703108067</v>
          </cell>
        </row>
        <row r="86">
          <cell r="B86">
            <v>1703105221</v>
          </cell>
        </row>
        <row r="87">
          <cell r="B87">
            <v>1703101008</v>
          </cell>
        </row>
        <row r="88">
          <cell r="B88">
            <v>1703094007</v>
          </cell>
        </row>
        <row r="89">
          <cell r="B89">
            <v>1703093023</v>
          </cell>
        </row>
        <row r="90">
          <cell r="B90">
            <v>1703093020</v>
          </cell>
        </row>
        <row r="91">
          <cell r="B91">
            <v>1703092026</v>
          </cell>
        </row>
        <row r="92">
          <cell r="B92">
            <v>1703092015</v>
          </cell>
        </row>
        <row r="93">
          <cell r="B93">
            <v>1703092006</v>
          </cell>
        </row>
        <row r="94">
          <cell r="B94">
            <v>1703092005</v>
          </cell>
        </row>
        <row r="95">
          <cell r="B95">
            <v>1703089008</v>
          </cell>
        </row>
        <row r="96">
          <cell r="B96">
            <v>1703089006</v>
          </cell>
        </row>
        <row r="97">
          <cell r="B97">
            <v>1703088030</v>
          </cell>
        </row>
        <row r="98">
          <cell r="B98">
            <v>1703088029</v>
          </cell>
        </row>
        <row r="99">
          <cell r="B99">
            <v>1703088028</v>
          </cell>
        </row>
        <row r="100">
          <cell r="B100">
            <v>1703088027</v>
          </cell>
        </row>
        <row r="101">
          <cell r="B101">
            <v>1703088001</v>
          </cell>
        </row>
        <row r="102">
          <cell r="B102">
            <v>1703086011</v>
          </cell>
        </row>
        <row r="103">
          <cell r="B103">
            <v>1703083008</v>
          </cell>
        </row>
        <row r="104">
          <cell r="B104">
            <v>1703082008</v>
          </cell>
        </row>
        <row r="105">
          <cell r="B105">
            <v>1703081007</v>
          </cell>
        </row>
        <row r="106">
          <cell r="B106">
            <v>1703079016</v>
          </cell>
        </row>
        <row r="107">
          <cell r="B107">
            <v>1703079015</v>
          </cell>
        </row>
        <row r="108">
          <cell r="B108">
            <v>1703075004</v>
          </cell>
        </row>
        <row r="109">
          <cell r="B109">
            <v>1703075003</v>
          </cell>
        </row>
        <row r="110">
          <cell r="B110">
            <v>1703073012</v>
          </cell>
        </row>
        <row r="111">
          <cell r="B111">
            <v>1703051004</v>
          </cell>
        </row>
        <row r="112">
          <cell r="B112">
            <v>1703049023</v>
          </cell>
        </row>
        <row r="113">
          <cell r="B113">
            <v>1703048009</v>
          </cell>
        </row>
        <row r="114">
          <cell r="B114">
            <v>1703042002</v>
          </cell>
        </row>
        <row r="115">
          <cell r="B115">
            <v>1703035006</v>
          </cell>
        </row>
        <row r="116">
          <cell r="B116">
            <v>1703035005</v>
          </cell>
        </row>
        <row r="117">
          <cell r="B117">
            <v>1703035004</v>
          </cell>
        </row>
        <row r="118">
          <cell r="B118">
            <v>1703012001</v>
          </cell>
        </row>
        <row r="119">
          <cell r="B119">
            <v>1703005014</v>
          </cell>
        </row>
        <row r="120">
          <cell r="B120">
            <v>1703004001</v>
          </cell>
        </row>
        <row r="121">
          <cell r="B121">
            <v>1702042201</v>
          </cell>
        </row>
        <row r="122">
          <cell r="B122">
            <v>1702042200</v>
          </cell>
        </row>
        <row r="123">
          <cell r="B123">
            <v>1702032081</v>
          </cell>
        </row>
        <row r="124">
          <cell r="B124">
            <v>1702032080</v>
          </cell>
        </row>
        <row r="125">
          <cell r="B125">
            <v>1702005043</v>
          </cell>
        </row>
        <row r="126">
          <cell r="B126">
            <v>1625005001</v>
          </cell>
        </row>
        <row r="127">
          <cell r="B127">
            <v>1615017140</v>
          </cell>
        </row>
        <row r="128">
          <cell r="B128">
            <v>1607001003</v>
          </cell>
        </row>
        <row r="129">
          <cell r="B129">
            <v>1605001001</v>
          </cell>
        </row>
        <row r="130">
          <cell r="B130">
            <v>1414002002</v>
          </cell>
        </row>
        <row r="131">
          <cell r="B131">
            <v>1304007395</v>
          </cell>
        </row>
        <row r="132">
          <cell r="B132">
            <v>1304007395</v>
          </cell>
        </row>
        <row r="133">
          <cell r="B133">
            <v>1304005037</v>
          </cell>
        </row>
        <row r="134">
          <cell r="B134">
            <v>1304005037</v>
          </cell>
        </row>
        <row r="135">
          <cell r="B135">
            <v>1301023124</v>
          </cell>
        </row>
        <row r="136">
          <cell r="B136">
            <v>1210017035</v>
          </cell>
        </row>
        <row r="137">
          <cell r="B137">
            <v>1210017034</v>
          </cell>
        </row>
        <row r="138">
          <cell r="B138">
            <v>1210017027</v>
          </cell>
        </row>
        <row r="139">
          <cell r="B139">
            <v>1202023081</v>
          </cell>
        </row>
        <row r="140">
          <cell r="B140">
            <v>1002044543</v>
          </cell>
        </row>
        <row r="141">
          <cell r="B141">
            <v>702120070</v>
          </cell>
        </row>
        <row r="142">
          <cell r="B142">
            <v>702120069</v>
          </cell>
        </row>
        <row r="143">
          <cell r="B143">
            <v>511020171</v>
          </cell>
        </row>
        <row r="144">
          <cell r="B144">
            <v>507020067</v>
          </cell>
        </row>
        <row r="145">
          <cell r="B145">
            <v>507018091</v>
          </cell>
        </row>
        <row r="146">
          <cell r="B146">
            <v>507011041</v>
          </cell>
        </row>
        <row r="147">
          <cell r="B147">
            <v>507003012</v>
          </cell>
        </row>
        <row r="148">
          <cell r="B148">
            <v>402142035</v>
          </cell>
        </row>
        <row r="149">
          <cell r="B149">
            <v>402128031</v>
          </cell>
        </row>
        <row r="150">
          <cell r="B150">
            <v>402128027</v>
          </cell>
        </row>
        <row r="151">
          <cell r="B151">
            <v>402068117</v>
          </cell>
        </row>
        <row r="152">
          <cell r="B152">
            <v>402068116</v>
          </cell>
        </row>
        <row r="153">
          <cell r="B153">
            <v>402068113</v>
          </cell>
        </row>
        <row r="154">
          <cell r="B154">
            <v>402068110</v>
          </cell>
        </row>
        <row r="155">
          <cell r="B155">
            <v>402068109</v>
          </cell>
        </row>
        <row r="156">
          <cell r="B156">
            <v>402068108</v>
          </cell>
        </row>
        <row r="157">
          <cell r="B157">
            <v>402068106</v>
          </cell>
        </row>
        <row r="158">
          <cell r="B158">
            <v>402067040</v>
          </cell>
        </row>
        <row r="159">
          <cell r="B159">
            <v>402067038</v>
          </cell>
        </row>
        <row r="160">
          <cell r="B160">
            <v>402067035</v>
          </cell>
        </row>
        <row r="161">
          <cell r="B161">
            <v>402052068</v>
          </cell>
        </row>
        <row r="162">
          <cell r="B162">
            <v>402044473</v>
          </cell>
        </row>
        <row r="163">
          <cell r="B163">
            <v>402044273</v>
          </cell>
        </row>
        <row r="164">
          <cell r="B164">
            <v>402044269</v>
          </cell>
        </row>
        <row r="165">
          <cell r="B165">
            <v>402015006</v>
          </cell>
        </row>
        <row r="166">
          <cell r="B166">
            <v>401047056</v>
          </cell>
        </row>
        <row r="167">
          <cell r="B167">
            <v>401047055</v>
          </cell>
        </row>
        <row r="168">
          <cell r="B168">
            <v>401024051</v>
          </cell>
        </row>
        <row r="169">
          <cell r="B169">
            <v>313017530</v>
          </cell>
        </row>
        <row r="170">
          <cell r="B170">
            <v>309033207</v>
          </cell>
        </row>
        <row r="171">
          <cell r="B171">
            <v>307032228</v>
          </cell>
        </row>
        <row r="172">
          <cell r="B172">
            <v>301002178</v>
          </cell>
        </row>
        <row r="173">
          <cell r="B173">
            <v>110044424</v>
          </cell>
        </row>
        <row r="174">
          <cell r="B174">
            <v>110044423</v>
          </cell>
        </row>
        <row r="175">
          <cell r="B175">
            <v>110044422</v>
          </cell>
        </row>
        <row r="176">
          <cell r="B176">
            <v>110044421</v>
          </cell>
        </row>
        <row r="177">
          <cell r="B177">
            <v>110044420</v>
          </cell>
        </row>
        <row r="178">
          <cell r="B178">
            <v>110044229</v>
          </cell>
        </row>
        <row r="179">
          <cell r="B179">
            <v>110044228</v>
          </cell>
        </row>
        <row r="180">
          <cell r="B180">
            <v>110044227</v>
          </cell>
        </row>
        <row r="181">
          <cell r="B181">
            <v>110044226</v>
          </cell>
        </row>
        <row r="182">
          <cell r="B182">
            <v>110044225</v>
          </cell>
        </row>
        <row r="183">
          <cell r="B183">
            <v>110043162</v>
          </cell>
        </row>
        <row r="184">
          <cell r="B184">
            <v>110043161</v>
          </cell>
        </row>
        <row r="185">
          <cell r="B185">
            <v>106114002</v>
          </cell>
        </row>
        <row r="186">
          <cell r="B186">
            <v>106114001</v>
          </cell>
        </row>
        <row r="187">
          <cell r="B187">
            <v>106060007</v>
          </cell>
        </row>
        <row r="188">
          <cell r="B188">
            <v>106019023</v>
          </cell>
        </row>
        <row r="189">
          <cell r="B189">
            <v>106018018</v>
          </cell>
        </row>
        <row r="190">
          <cell r="B190">
            <v>106001039</v>
          </cell>
        </row>
        <row r="191">
          <cell r="B191">
            <v>106001033</v>
          </cell>
        </row>
        <row r="192">
          <cell r="B192">
            <v>105013157</v>
          </cell>
        </row>
        <row r="193">
          <cell r="B193">
            <v>105013156</v>
          </cell>
        </row>
        <row r="194">
          <cell r="B194">
            <v>104254001</v>
          </cell>
        </row>
        <row r="195">
          <cell r="B195">
            <v>104079308</v>
          </cell>
        </row>
        <row r="196">
          <cell r="B196">
            <v>104072002</v>
          </cell>
        </row>
        <row r="197">
          <cell r="B197">
            <v>104067002</v>
          </cell>
        </row>
        <row r="198">
          <cell r="B198">
            <v>104058006</v>
          </cell>
        </row>
        <row r="199">
          <cell r="B199">
            <v>104056001</v>
          </cell>
        </row>
        <row r="200">
          <cell r="B200">
            <v>104054004</v>
          </cell>
        </row>
        <row r="201">
          <cell r="B201">
            <v>104051003</v>
          </cell>
        </row>
        <row r="202">
          <cell r="B202">
            <v>104050004</v>
          </cell>
        </row>
        <row r="203">
          <cell r="B203">
            <v>104048034</v>
          </cell>
        </row>
        <row r="204">
          <cell r="B204">
            <v>104048012</v>
          </cell>
        </row>
        <row r="205">
          <cell r="B205">
            <v>104045005</v>
          </cell>
        </row>
        <row r="206">
          <cell r="B206">
            <v>104043003</v>
          </cell>
        </row>
        <row r="207">
          <cell r="B207">
            <v>104042010</v>
          </cell>
        </row>
        <row r="208">
          <cell r="B208">
            <v>104036021</v>
          </cell>
        </row>
        <row r="209">
          <cell r="B209">
            <v>104036019</v>
          </cell>
        </row>
        <row r="210">
          <cell r="B210">
            <v>104036018</v>
          </cell>
        </row>
        <row r="211">
          <cell r="B211">
            <v>104036013</v>
          </cell>
        </row>
        <row r="212">
          <cell r="B212">
            <v>104035020</v>
          </cell>
        </row>
        <row r="213">
          <cell r="B213">
            <v>104034003</v>
          </cell>
        </row>
        <row r="214">
          <cell r="B214">
            <v>104003427</v>
          </cell>
        </row>
        <row r="215">
          <cell r="B215">
            <v>102030044</v>
          </cell>
        </row>
        <row r="216">
          <cell r="B216">
            <v>102026043</v>
          </cell>
        </row>
        <row r="217">
          <cell r="B217">
            <v>102014069</v>
          </cell>
        </row>
        <row r="218">
          <cell r="B218">
            <v>803016009</v>
          </cell>
        </row>
        <row r="219">
          <cell r="B219">
            <v>1205018277</v>
          </cell>
        </row>
        <row r="220">
          <cell r="B220">
            <v>1206017001</v>
          </cell>
        </row>
      </sheetData>
      <sheetData sheetId="2"/>
      <sheetData sheetId="3"/>
      <sheetData sheetId="4"/>
      <sheetData sheetId="5"/>
      <sheetData sheetId="6"/>
      <sheetData sheetId="7"/>
      <sheetData sheetId="8" refreshError="1"/>
      <sheetData sheetId="9" refreshError="1"/>
      <sheetData sheetId="1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GKO11"/>
      <sheetName val="Sheet3"/>
      <sheetName val="Sheet5"/>
      <sheetName val="Sheet6"/>
      <sheetName val="AMGB-AMGN"/>
      <sheetName val="het gnum"/>
      <sheetName val="Sheet7"/>
      <sheetName val="Sheet2"/>
      <sheetName val="GM-MF"/>
      <sheetName val="IMF"/>
      <sheetName val="5222 "/>
      <sheetName val="Trial Balance"/>
      <sheetName val="FC"/>
      <sheetName val="lists"/>
      <sheetName val="FITB_all"/>
      <sheetName val="Upcoming redemptions"/>
      <sheetName val="TB2010"/>
      <sheetName val="TB2011"/>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RULI"/>
      <sheetName val="AN.GEGMA (2)"/>
      <sheetName val="TRANS (2)"/>
      <sheetName val="AN.GEGMA"/>
      <sheetName val="MAGALITI"/>
      <sheetName val="TRANS(3)"/>
      <sheetName val="Sheet1"/>
      <sheetName val="FORMA"/>
      <sheetName val="TRANS"/>
      <sheetName val="CNOBARI"/>
      <sheetName val="esm-2"/>
    </sheet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jeqt"/>
      <sheetName val="Consolidated in GEL"/>
      <sheetName val="GEL"/>
      <sheetName val="USD"/>
      <sheetName val="CHF"/>
      <sheetName val="RUR"/>
      <sheetName val="EUR"/>
      <sheetName val="GBP"/>
      <sheetName val="Sheet2"/>
      <sheetName val="CNOBARI"/>
    </sheetNames>
    <sheetDataSet>
      <sheetData sheetId="0"/>
      <sheetData sheetId="1"/>
      <sheetData sheetId="2"/>
      <sheetData sheetId="3"/>
      <sheetData sheetId="4"/>
      <sheetData sheetId="5"/>
      <sheetData sheetId="6"/>
      <sheetData sheetId="7"/>
      <sheetData sheetId="8">
        <row r="2">
          <cell r="A2">
            <v>39863</v>
          </cell>
          <cell r="B2" t="str">
            <v>nugzar xuWua</v>
          </cell>
          <cell r="C2">
            <v>1</v>
          </cell>
          <cell r="D2" t="str">
            <v>nugzar xuWua1</v>
          </cell>
        </row>
        <row r="3">
          <cell r="A3">
            <v>39860</v>
          </cell>
          <cell r="B3" t="str">
            <v>orient lojistiki</v>
          </cell>
          <cell r="C3">
            <v>1</v>
          </cell>
          <cell r="D3" t="str">
            <v>orient lojistiki1</v>
          </cell>
        </row>
        <row r="4">
          <cell r="A4">
            <v>39860</v>
          </cell>
          <cell r="B4" t="str">
            <v>orient lojistiki</v>
          </cell>
          <cell r="C4">
            <v>2</v>
          </cell>
          <cell r="D4" t="str">
            <v>orient lojistiki2</v>
          </cell>
        </row>
        <row r="5">
          <cell r="A5">
            <v>39857</v>
          </cell>
          <cell r="B5" t="str">
            <v>Tegeta motorsi</v>
          </cell>
          <cell r="C5">
            <v>1</v>
          </cell>
          <cell r="D5" t="str">
            <v>Tegeta motorsi1</v>
          </cell>
        </row>
        <row r="6">
          <cell r="A6">
            <v>39857</v>
          </cell>
          <cell r="B6" t="str">
            <v>teqnoservisi</v>
          </cell>
          <cell r="C6">
            <v>1</v>
          </cell>
          <cell r="D6" t="str">
            <v>teqnoservisi1</v>
          </cell>
        </row>
        <row r="7">
          <cell r="A7">
            <v>39856</v>
          </cell>
          <cell r="B7" t="str">
            <v>axalcixis ganZelebis gamJRenTi sawarmo</v>
          </cell>
          <cell r="C7">
            <v>1</v>
          </cell>
          <cell r="D7" t="str">
            <v>axalcixis ganZelebis gamJRenTi sawarmo1</v>
          </cell>
        </row>
        <row r="8">
          <cell r="A8">
            <v>39856</v>
          </cell>
          <cell r="B8" t="str">
            <v>sk</v>
          </cell>
          <cell r="C8">
            <v>1</v>
          </cell>
          <cell r="D8" t="str">
            <v>sk1</v>
          </cell>
        </row>
        <row r="9">
          <cell r="A9">
            <v>39851</v>
          </cell>
          <cell r="B9" t="str">
            <v>axalcixis ganZelebis gamJRenTi sawarmo</v>
          </cell>
          <cell r="C9">
            <v>2</v>
          </cell>
          <cell r="D9" t="str">
            <v>axalcixis ganZelebis gamJRenTi sawarmo2</v>
          </cell>
        </row>
        <row r="10">
          <cell r="A10">
            <v>39850</v>
          </cell>
          <cell r="B10" t="str">
            <v>teqnoservisi</v>
          </cell>
          <cell r="C10">
            <v>2</v>
          </cell>
          <cell r="D10" t="str">
            <v>teqnoservisi2</v>
          </cell>
        </row>
        <row r="11">
          <cell r="A11">
            <v>39849</v>
          </cell>
          <cell r="B11" t="str">
            <v>vagonmSenebeli kompania</v>
          </cell>
          <cell r="C11">
            <v>1</v>
          </cell>
          <cell r="D11" t="str">
            <v>vagonmSenebeli kompania1</v>
          </cell>
        </row>
        <row r="12">
          <cell r="A12">
            <v>39849</v>
          </cell>
          <cell r="B12" t="str">
            <v>vimeqsi</v>
          </cell>
          <cell r="C12">
            <v>1</v>
          </cell>
          <cell r="D12" t="str">
            <v>vimeqsi1</v>
          </cell>
        </row>
        <row r="13">
          <cell r="A13">
            <v>39848</v>
          </cell>
          <cell r="B13" t="str">
            <v>aieti</v>
          </cell>
          <cell r="C13">
            <v>1</v>
          </cell>
          <cell r="D13" t="str">
            <v>aieti1</v>
          </cell>
        </row>
        <row r="14">
          <cell r="A14">
            <v>39848</v>
          </cell>
          <cell r="B14" t="str">
            <v>axalcixis ganZelebis gamJRenTi sawarmo</v>
          </cell>
          <cell r="C14">
            <v>3</v>
          </cell>
          <cell r="D14" t="str">
            <v>axalcixis ganZelebis gamJRenTi sawarmo3</v>
          </cell>
        </row>
        <row r="15">
          <cell r="A15">
            <v>39847</v>
          </cell>
          <cell r="B15" t="str">
            <v>sk</v>
          </cell>
          <cell r="C15">
            <v>2</v>
          </cell>
          <cell r="D15" t="str">
            <v>sk2</v>
          </cell>
        </row>
        <row r="16">
          <cell r="A16">
            <v>39847</v>
          </cell>
          <cell r="B16" t="str">
            <v>Tbilterminali</v>
          </cell>
          <cell r="C16">
            <v>1</v>
          </cell>
          <cell r="D16" t="str">
            <v>Tbilterminali1</v>
          </cell>
        </row>
        <row r="17">
          <cell r="A17">
            <v>39847</v>
          </cell>
          <cell r="B17" t="str">
            <v>vagonmSenebeli kompania</v>
          </cell>
          <cell r="C17">
            <v>2</v>
          </cell>
          <cell r="D17" t="str">
            <v>vagonmSenebeli kompania2</v>
          </cell>
        </row>
        <row r="18">
          <cell r="A18">
            <v>39846</v>
          </cell>
          <cell r="B18" t="str">
            <v>aWaris eleqtrokavSiri</v>
          </cell>
          <cell r="C18">
            <v>1</v>
          </cell>
          <cell r="D18" t="str">
            <v>aWaris eleqtrokavSiri1</v>
          </cell>
        </row>
        <row r="19">
          <cell r="A19">
            <v>39846</v>
          </cell>
          <cell r="B19" t="str">
            <v>biujeti</v>
          </cell>
          <cell r="C19">
            <v>1</v>
          </cell>
          <cell r="D19" t="str">
            <v>biujeti1</v>
          </cell>
        </row>
        <row r="20">
          <cell r="A20">
            <v>39846</v>
          </cell>
          <cell r="B20" t="str">
            <v>ddd</v>
          </cell>
          <cell r="C20">
            <v>1</v>
          </cell>
          <cell r="D20" t="str">
            <v>ddd1</v>
          </cell>
        </row>
        <row r="21">
          <cell r="A21">
            <v>39846</v>
          </cell>
          <cell r="B21" t="str">
            <v>eleqtromagnitur Tavsebadobasa da xelSeSlebze dakvirvebis samsaxuri</v>
          </cell>
          <cell r="C21">
            <v>1</v>
          </cell>
          <cell r="D21" t="str">
            <v>eleqtromagnitur Tavsebadobasa da xelSeSlebze dakvirvebis samsaxuri1</v>
          </cell>
        </row>
        <row r="22">
          <cell r="A22">
            <v>39846</v>
          </cell>
          <cell r="B22" t="str">
            <v>eleqtrovagonSemkeTebeli qarxana</v>
          </cell>
          <cell r="C22">
            <v>1</v>
          </cell>
          <cell r="D22" t="str">
            <v>eleqtrovagonSemkeTebeli qarxana1</v>
          </cell>
        </row>
        <row r="23">
          <cell r="A23">
            <v>39846</v>
          </cell>
          <cell r="B23" t="str">
            <v>iuri kitaeviCi</v>
          </cell>
          <cell r="C23">
            <v>1</v>
          </cell>
          <cell r="D23" t="str">
            <v>iuri kitaeviCi1</v>
          </cell>
        </row>
        <row r="24">
          <cell r="A24">
            <v>39846</v>
          </cell>
          <cell r="B24" t="str">
            <v>jorjian liftservisi</v>
          </cell>
          <cell r="C24">
            <v>1</v>
          </cell>
          <cell r="D24" t="str">
            <v>jorjian liftservisi1</v>
          </cell>
        </row>
        <row r="25">
          <cell r="A25">
            <v>39846</v>
          </cell>
          <cell r="B25" t="str">
            <v>klinteq</v>
          </cell>
          <cell r="C25">
            <v>1</v>
          </cell>
          <cell r="D25" t="str">
            <v>klinteq1</v>
          </cell>
        </row>
        <row r="26">
          <cell r="A26">
            <v>39846</v>
          </cell>
          <cell r="B26" t="str">
            <v>lb invest jgufi</v>
          </cell>
          <cell r="C26">
            <v>1</v>
          </cell>
          <cell r="D26" t="str">
            <v>lb invest jgufi1</v>
          </cell>
        </row>
        <row r="27">
          <cell r="A27">
            <v>39846</v>
          </cell>
          <cell r="B27" t="str">
            <v>murman sulaSvili</v>
          </cell>
          <cell r="C27">
            <v>1</v>
          </cell>
          <cell r="D27" t="str">
            <v>murman sulaSvili1</v>
          </cell>
        </row>
        <row r="28">
          <cell r="A28">
            <v>39846</v>
          </cell>
          <cell r="B28" t="str">
            <v>niu teqnolojiqs end komunikeiSen</v>
          </cell>
          <cell r="C28">
            <v>1</v>
          </cell>
          <cell r="D28" t="str">
            <v>niu teqnolojiqs end komunikeiSen1</v>
          </cell>
        </row>
        <row r="29">
          <cell r="A29">
            <v>39846</v>
          </cell>
          <cell r="B29" t="str">
            <v>saqarTvelos servis kompani</v>
          </cell>
          <cell r="C29">
            <v>1</v>
          </cell>
          <cell r="D29" t="str">
            <v>saqarTvelos servis kompani1</v>
          </cell>
        </row>
        <row r="30">
          <cell r="A30">
            <v>39846</v>
          </cell>
          <cell r="B30" t="str">
            <v>Sorena barTia</v>
          </cell>
          <cell r="C30">
            <v>1</v>
          </cell>
          <cell r="D30" t="str">
            <v>Sorena barTia1</v>
          </cell>
        </row>
        <row r="31">
          <cell r="A31">
            <v>39846</v>
          </cell>
          <cell r="B31" t="str">
            <v>tesko globali</v>
          </cell>
          <cell r="C31">
            <v>1</v>
          </cell>
          <cell r="D31" t="str">
            <v>tesko globali1</v>
          </cell>
        </row>
        <row r="32">
          <cell r="A32">
            <v>39844</v>
          </cell>
          <cell r="B32" t="str">
            <v>velajio</v>
          </cell>
          <cell r="C32">
            <v>1</v>
          </cell>
          <cell r="D32" t="str">
            <v>velajio1</v>
          </cell>
        </row>
        <row r="33">
          <cell r="A33">
            <v>39843</v>
          </cell>
          <cell r="B33" t="str">
            <v>jesko jgupi</v>
          </cell>
          <cell r="C33">
            <v>1</v>
          </cell>
          <cell r="D33" t="str">
            <v>jesko jgupi1</v>
          </cell>
        </row>
        <row r="34">
          <cell r="A34">
            <v>39843</v>
          </cell>
          <cell r="B34" t="str">
            <v>nuovo globali</v>
          </cell>
          <cell r="C34">
            <v>1</v>
          </cell>
          <cell r="D34" t="str">
            <v>nuovo globali1</v>
          </cell>
        </row>
        <row r="35">
          <cell r="A35">
            <v>39843</v>
          </cell>
          <cell r="B35" t="str">
            <v>pingvini</v>
          </cell>
          <cell r="C35">
            <v>1</v>
          </cell>
          <cell r="D35" t="str">
            <v>pingvini1</v>
          </cell>
        </row>
        <row r="36">
          <cell r="A36">
            <v>39843</v>
          </cell>
          <cell r="B36" t="str">
            <v>profkavSiri</v>
          </cell>
          <cell r="C36">
            <v>1</v>
          </cell>
          <cell r="D36" t="str">
            <v>profkavSiri1</v>
          </cell>
        </row>
        <row r="37">
          <cell r="A37">
            <v>39843</v>
          </cell>
          <cell r="B37" t="str">
            <v>profkavSiri</v>
          </cell>
          <cell r="C37">
            <v>2</v>
          </cell>
          <cell r="D37" t="str">
            <v>profkavSiri2</v>
          </cell>
        </row>
        <row r="38">
          <cell r="A38">
            <v>39843</v>
          </cell>
          <cell r="B38" t="str">
            <v>saqarTvelos standaretebis teqnikuri reglamentebisa da metrologiis erobvuli sagento</v>
          </cell>
          <cell r="C38">
            <v>1</v>
          </cell>
          <cell r="D38" t="str">
            <v>saqarTvelos standaretebis teqnikuri reglamentebisa da metrologiis erobvuli sagento1</v>
          </cell>
        </row>
        <row r="39">
          <cell r="A39">
            <v>39842</v>
          </cell>
          <cell r="B39" t="str">
            <v>biujeti</v>
          </cell>
          <cell r="C39">
            <v>2</v>
          </cell>
          <cell r="D39" t="str">
            <v>biujeti2</v>
          </cell>
        </row>
        <row r="40">
          <cell r="A40">
            <v>39842</v>
          </cell>
          <cell r="B40" t="str">
            <v>iuri kitaeviCi</v>
          </cell>
          <cell r="C40">
            <v>2</v>
          </cell>
          <cell r="D40" t="str">
            <v>iuri kitaeviCi2</v>
          </cell>
        </row>
        <row r="41">
          <cell r="A41">
            <v>39842</v>
          </cell>
          <cell r="B41" t="str">
            <v>metakomi</v>
          </cell>
          <cell r="C41">
            <v>1</v>
          </cell>
          <cell r="D41" t="str">
            <v>metakomi1</v>
          </cell>
        </row>
        <row r="42">
          <cell r="A42">
            <v>39842</v>
          </cell>
          <cell r="B42" t="str">
            <v>quTaisis avtomeqanikuri qarxana</v>
          </cell>
          <cell r="C42">
            <v>1</v>
          </cell>
          <cell r="D42" t="str">
            <v>quTaisis avtomeqanikuri qarxana1</v>
          </cell>
        </row>
        <row r="43">
          <cell r="A43">
            <v>39842</v>
          </cell>
          <cell r="B43" t="str">
            <v>relsSesaduRebeli qarxana</v>
          </cell>
          <cell r="C43">
            <v>1</v>
          </cell>
          <cell r="D43" t="str">
            <v>relsSesaduRebeli qarxana1</v>
          </cell>
        </row>
        <row r="44">
          <cell r="A44">
            <v>39842</v>
          </cell>
          <cell r="B44" t="str">
            <v>saqerergoremonti centraluri saremonto qarxana</v>
          </cell>
          <cell r="C44">
            <v>1</v>
          </cell>
          <cell r="D44" t="str">
            <v>saqerergoremonti centraluri saremonto qarxana1</v>
          </cell>
        </row>
        <row r="45">
          <cell r="A45">
            <v>39842</v>
          </cell>
          <cell r="B45" t="str">
            <v>Tanadgoma-1</v>
          </cell>
          <cell r="C45">
            <v>1</v>
          </cell>
          <cell r="D45" t="str">
            <v>Tanadgoma-11</v>
          </cell>
        </row>
        <row r="46">
          <cell r="A46">
            <v>39842</v>
          </cell>
          <cell r="B46" t="str">
            <v>Temur nasaraZe</v>
          </cell>
          <cell r="C46">
            <v>1</v>
          </cell>
          <cell r="D46" t="str">
            <v>Temur nasaraZe1</v>
          </cell>
        </row>
        <row r="47">
          <cell r="A47">
            <v>39842</v>
          </cell>
          <cell r="B47" t="str">
            <v>teqnoservisi</v>
          </cell>
          <cell r="C47">
            <v>3</v>
          </cell>
          <cell r="D47" t="str">
            <v>teqnoservisi3</v>
          </cell>
        </row>
        <row r="48">
          <cell r="A48">
            <v>39842</v>
          </cell>
          <cell r="B48" t="str">
            <v>visoli</v>
          </cell>
          <cell r="C48">
            <v>1</v>
          </cell>
          <cell r="D48" t="str">
            <v>visoli1</v>
          </cell>
        </row>
        <row r="49">
          <cell r="A49">
            <v>39841</v>
          </cell>
          <cell r="B49" t="str">
            <v>energo pro jorjia</v>
          </cell>
          <cell r="C49">
            <v>1</v>
          </cell>
          <cell r="D49" t="str">
            <v>energo pro jorjia1</v>
          </cell>
        </row>
        <row r="50">
          <cell r="A50">
            <v>39841</v>
          </cell>
          <cell r="B50" t="str">
            <v>TeTri qori</v>
          </cell>
          <cell r="C50">
            <v>1</v>
          </cell>
          <cell r="D50" t="str">
            <v>TeTri qori1</v>
          </cell>
        </row>
        <row r="51">
          <cell r="A51">
            <v>39840</v>
          </cell>
          <cell r="B51" t="str">
            <v>inJteqservisi+</v>
          </cell>
          <cell r="C51">
            <v>1</v>
          </cell>
          <cell r="D51" t="str">
            <v>inJteqservisi+1</v>
          </cell>
        </row>
        <row r="52">
          <cell r="A52">
            <v>39840</v>
          </cell>
          <cell r="B52" t="str">
            <v>inJteqservisi+</v>
          </cell>
          <cell r="C52">
            <v>2</v>
          </cell>
          <cell r="D52" t="str">
            <v>inJteqservisi+2</v>
          </cell>
        </row>
        <row r="53">
          <cell r="A53">
            <v>39840</v>
          </cell>
          <cell r="B53" t="str">
            <v>TeTri qori</v>
          </cell>
          <cell r="C53">
            <v>2</v>
          </cell>
          <cell r="D53" t="str">
            <v>TeTri qori2</v>
          </cell>
        </row>
        <row r="54">
          <cell r="A54">
            <v>39839</v>
          </cell>
          <cell r="B54" t="str">
            <v>profkavSiri</v>
          </cell>
          <cell r="C54">
            <v>3</v>
          </cell>
          <cell r="D54" t="str">
            <v>profkavSiri3</v>
          </cell>
        </row>
        <row r="55">
          <cell r="A55">
            <v>39839</v>
          </cell>
          <cell r="B55" t="str">
            <v>rkinabetonis Spalis qarxana</v>
          </cell>
          <cell r="C55">
            <v>1</v>
          </cell>
          <cell r="D55" t="str">
            <v>rkinabetonis Spalis qarxana1</v>
          </cell>
        </row>
        <row r="56">
          <cell r="A56">
            <v>39839</v>
          </cell>
          <cell r="B56" t="str">
            <v>vagonmSenebeli kompania</v>
          </cell>
          <cell r="C56">
            <v>3</v>
          </cell>
          <cell r="D56" t="str">
            <v>vagonmSenebeli kompania3</v>
          </cell>
        </row>
        <row r="57">
          <cell r="A57">
            <v>39838</v>
          </cell>
          <cell r="B57" t="str">
            <v>anatoli kavTuni</v>
          </cell>
          <cell r="C57">
            <v>1</v>
          </cell>
          <cell r="D57" t="str">
            <v>anatoli kavTuni1</v>
          </cell>
        </row>
        <row r="58">
          <cell r="A58">
            <v>39838</v>
          </cell>
          <cell r="B58" t="str">
            <v>biujeti</v>
          </cell>
          <cell r="C58">
            <v>3</v>
          </cell>
          <cell r="D58" t="str">
            <v>biujeti3</v>
          </cell>
        </row>
        <row r="59">
          <cell r="A59">
            <v>39838</v>
          </cell>
          <cell r="B59" t="str">
            <v>Telasi</v>
          </cell>
          <cell r="C59">
            <v>1</v>
          </cell>
          <cell r="D59" t="str">
            <v>Telasi1</v>
          </cell>
        </row>
        <row r="60">
          <cell r="A60">
            <v>39836</v>
          </cell>
          <cell r="B60" t="str">
            <v>eleqtroenergetikuli sistemis komerciuli operatori</v>
          </cell>
          <cell r="C60">
            <v>1</v>
          </cell>
          <cell r="D60" t="str">
            <v>eleqtroenergetikuli sistemis komerciuli operatori1</v>
          </cell>
        </row>
        <row r="61">
          <cell r="A61">
            <v>39836</v>
          </cell>
          <cell r="B61" t="str">
            <v>energo pro jorjia</v>
          </cell>
          <cell r="C61">
            <v>2</v>
          </cell>
          <cell r="D61" t="str">
            <v>energo pro jorjia2</v>
          </cell>
        </row>
        <row r="62">
          <cell r="A62">
            <v>39836</v>
          </cell>
          <cell r="B62" t="str">
            <v>kentavri</v>
          </cell>
          <cell r="C62">
            <v>1</v>
          </cell>
          <cell r="D62" t="str">
            <v>kentavri1</v>
          </cell>
        </row>
        <row r="63">
          <cell r="A63">
            <v>39836</v>
          </cell>
          <cell r="B63" t="str">
            <v>mediari</v>
          </cell>
          <cell r="C63">
            <v>1</v>
          </cell>
          <cell r="D63" t="str">
            <v>mediari1</v>
          </cell>
        </row>
        <row r="64">
          <cell r="A64">
            <v>39836</v>
          </cell>
          <cell r="B64" t="str">
            <v>nuovo globali</v>
          </cell>
          <cell r="C64">
            <v>2</v>
          </cell>
          <cell r="D64" t="str">
            <v>nuovo globali2</v>
          </cell>
        </row>
        <row r="65">
          <cell r="A65">
            <v>39835</v>
          </cell>
          <cell r="B65" t="str">
            <v>elmavalmSenebeli</v>
          </cell>
          <cell r="C65">
            <v>1</v>
          </cell>
          <cell r="D65" t="str">
            <v>elmavalmSenebeli1</v>
          </cell>
        </row>
        <row r="66">
          <cell r="A66">
            <v>39835</v>
          </cell>
          <cell r="B66" t="str">
            <v>elmavalmSenebeli</v>
          </cell>
          <cell r="C66">
            <v>2</v>
          </cell>
          <cell r="D66" t="str">
            <v>elmavalmSenebeli2</v>
          </cell>
        </row>
        <row r="67">
          <cell r="A67">
            <v>39835</v>
          </cell>
          <cell r="B67" t="str">
            <v>sk</v>
          </cell>
          <cell r="C67">
            <v>3</v>
          </cell>
          <cell r="D67" t="str">
            <v>sk3</v>
          </cell>
        </row>
        <row r="68">
          <cell r="A68">
            <v>39835</v>
          </cell>
          <cell r="B68" t="str">
            <v>vagonmSenebeli kompania</v>
          </cell>
          <cell r="C68">
            <v>4</v>
          </cell>
          <cell r="D68" t="str">
            <v>vagonmSenebeli kompania4</v>
          </cell>
        </row>
        <row r="69">
          <cell r="A69">
            <v>39834</v>
          </cell>
          <cell r="B69" t="str">
            <v>albedo</v>
          </cell>
          <cell r="C69">
            <v>1</v>
          </cell>
          <cell r="D69" t="str">
            <v>albedo1</v>
          </cell>
        </row>
        <row r="70">
          <cell r="A70">
            <v>39834</v>
          </cell>
          <cell r="B70" t="str">
            <v>em-si grupi</v>
          </cell>
          <cell r="C70">
            <v>1</v>
          </cell>
          <cell r="D70" t="str">
            <v>em-si grupi1</v>
          </cell>
        </row>
        <row r="71">
          <cell r="A71">
            <v>39834</v>
          </cell>
          <cell r="B71" t="str">
            <v>poligrafisti</v>
          </cell>
          <cell r="C71">
            <v>1</v>
          </cell>
          <cell r="D71" t="str">
            <v>poligrafisti1</v>
          </cell>
        </row>
        <row r="72">
          <cell r="A72">
            <v>39833</v>
          </cell>
          <cell r="B72" t="str">
            <v>brjeni</v>
          </cell>
          <cell r="C72">
            <v>1</v>
          </cell>
          <cell r="D72" t="str">
            <v>brjeni1</v>
          </cell>
        </row>
        <row r="73">
          <cell r="A73">
            <v>39833</v>
          </cell>
          <cell r="B73" t="str">
            <v>kompoplasti</v>
          </cell>
          <cell r="C73">
            <v>1</v>
          </cell>
          <cell r="D73" t="str">
            <v>kompoplasti1</v>
          </cell>
        </row>
        <row r="74">
          <cell r="A74">
            <v>39833</v>
          </cell>
          <cell r="B74" t="str">
            <v>uZravi qonebis eqspertiza</v>
          </cell>
          <cell r="C74">
            <v>1</v>
          </cell>
          <cell r="D74" t="str">
            <v>uZravi qonebis eqspertiza1</v>
          </cell>
        </row>
        <row r="75">
          <cell r="A75">
            <v>39832</v>
          </cell>
          <cell r="B75" t="str">
            <v>elmavalmSenebeli</v>
          </cell>
          <cell r="C75">
            <v>3</v>
          </cell>
          <cell r="D75" t="str">
            <v>elmavalmSenebeli3</v>
          </cell>
        </row>
        <row r="76">
          <cell r="A76">
            <v>39831</v>
          </cell>
          <cell r="B76" t="str">
            <v>elmavalmSenebeli</v>
          </cell>
          <cell r="C76">
            <v>4</v>
          </cell>
          <cell r="D76" t="str">
            <v>elmavalmSenebeli4</v>
          </cell>
        </row>
        <row r="77">
          <cell r="A77">
            <v>39829</v>
          </cell>
          <cell r="B77" t="str">
            <v>arqstudia</v>
          </cell>
          <cell r="C77">
            <v>1</v>
          </cell>
          <cell r="D77" t="str">
            <v>arqstudia1</v>
          </cell>
        </row>
        <row r="78">
          <cell r="A78">
            <v>39829</v>
          </cell>
          <cell r="B78" t="str">
            <v>esno</v>
          </cell>
          <cell r="C78">
            <v>1</v>
          </cell>
          <cell r="D78" t="str">
            <v>esno1</v>
          </cell>
        </row>
        <row r="79">
          <cell r="A79">
            <v>39829</v>
          </cell>
          <cell r="B79" t="str">
            <v>nuovo globali</v>
          </cell>
          <cell r="C79">
            <v>3</v>
          </cell>
          <cell r="D79" t="str">
            <v>nuovo globali3</v>
          </cell>
        </row>
        <row r="80">
          <cell r="A80">
            <v>39829</v>
          </cell>
          <cell r="B80" t="str">
            <v>vagonmSenebeli kompania</v>
          </cell>
          <cell r="C80">
            <v>5</v>
          </cell>
          <cell r="D80" t="str">
            <v>vagonmSenebeli kompania5</v>
          </cell>
        </row>
        <row r="81">
          <cell r="A81">
            <v>39829</v>
          </cell>
          <cell r="B81" t="str">
            <v>vagonmSenebeli kompania</v>
          </cell>
          <cell r="C81">
            <v>6</v>
          </cell>
          <cell r="D81" t="str">
            <v>vagonmSenebeli kompania6</v>
          </cell>
        </row>
        <row r="82">
          <cell r="A82">
            <v>39828</v>
          </cell>
          <cell r="B82" t="str">
            <v>vimeqsi</v>
          </cell>
          <cell r="C82">
            <v>2</v>
          </cell>
          <cell r="D82" t="str">
            <v>vimeqsi2</v>
          </cell>
        </row>
        <row r="83">
          <cell r="A83">
            <v>39827</v>
          </cell>
          <cell r="B83" t="str">
            <v>Tbilterminali</v>
          </cell>
          <cell r="C83">
            <v>2</v>
          </cell>
          <cell r="D83" t="str">
            <v>Tbilterminali2</v>
          </cell>
        </row>
        <row r="84">
          <cell r="A84">
            <v>39827</v>
          </cell>
          <cell r="B84" t="str">
            <v>trans 2007</v>
          </cell>
          <cell r="C84">
            <v>1</v>
          </cell>
          <cell r="D84" t="str">
            <v>trans 20071</v>
          </cell>
        </row>
        <row r="85">
          <cell r="A85">
            <v>39826</v>
          </cell>
          <cell r="B85" t="str">
            <v>liandagi GGG</v>
          </cell>
          <cell r="C85">
            <v>1</v>
          </cell>
          <cell r="D85" t="str">
            <v>liandagi GGG1</v>
          </cell>
        </row>
        <row r="86">
          <cell r="A86">
            <v>39826</v>
          </cell>
          <cell r="B86" t="str">
            <v>uZravi qonebis eqspertiza</v>
          </cell>
          <cell r="C86">
            <v>2</v>
          </cell>
          <cell r="D86" t="str">
            <v>uZravi qonebis eqspertiza2</v>
          </cell>
        </row>
        <row r="87">
          <cell r="A87">
            <v>39825</v>
          </cell>
          <cell r="B87" t="str">
            <v>sk</v>
          </cell>
          <cell r="C87">
            <v>4</v>
          </cell>
          <cell r="D87" t="str">
            <v>sk4</v>
          </cell>
        </row>
        <row r="88">
          <cell r="A88">
            <v>39825</v>
          </cell>
          <cell r="B88" t="str">
            <v>Tbilzniiepi</v>
          </cell>
          <cell r="C88">
            <v>1</v>
          </cell>
          <cell r="D88" t="str">
            <v>Tbilzniiepi1</v>
          </cell>
        </row>
        <row r="89">
          <cell r="A89">
            <v>39825</v>
          </cell>
          <cell r="B89" t="str">
            <v>Tbilzniiepi</v>
          </cell>
          <cell r="C89">
            <v>2</v>
          </cell>
          <cell r="D89" t="str">
            <v>Tbilzniiepi2</v>
          </cell>
        </row>
        <row r="90">
          <cell r="A90">
            <v>39825</v>
          </cell>
          <cell r="B90" t="str">
            <v>trans 2007</v>
          </cell>
          <cell r="C90">
            <v>2</v>
          </cell>
          <cell r="D90" t="str">
            <v>trans 20072</v>
          </cell>
        </row>
        <row r="91">
          <cell r="A91">
            <v>39824</v>
          </cell>
          <cell r="B91" t="str">
            <v>zaal mRebriSvili</v>
          </cell>
          <cell r="C91">
            <v>1</v>
          </cell>
          <cell r="D91" t="str">
            <v>zaal mRebriSvili1</v>
          </cell>
        </row>
        <row r="92">
          <cell r="A92">
            <v>39822</v>
          </cell>
          <cell r="B92" t="str">
            <v>sensoni</v>
          </cell>
          <cell r="C92">
            <v>1</v>
          </cell>
          <cell r="D92" t="str">
            <v>sensoni1</v>
          </cell>
        </row>
        <row r="93">
          <cell r="A93">
            <v>39821</v>
          </cell>
          <cell r="B93" t="str">
            <v>asteki</v>
          </cell>
          <cell r="C93">
            <v>1</v>
          </cell>
          <cell r="D93" t="str">
            <v>asteki1</v>
          </cell>
        </row>
        <row r="94">
          <cell r="A94">
            <v>39821</v>
          </cell>
          <cell r="B94" t="str">
            <v>rkinabetonis Spalis qarxana</v>
          </cell>
          <cell r="C94">
            <v>2</v>
          </cell>
          <cell r="D94" t="str">
            <v>rkinabetonis Spalis qarxana2</v>
          </cell>
        </row>
        <row r="95">
          <cell r="A95">
            <v>39821</v>
          </cell>
          <cell r="B95" t="str">
            <v>TeTri qori</v>
          </cell>
          <cell r="C95">
            <v>3</v>
          </cell>
          <cell r="D95" t="str">
            <v>TeTri qori3</v>
          </cell>
        </row>
        <row r="96">
          <cell r="A96">
            <v>39821</v>
          </cell>
          <cell r="B96" t="str">
            <v>usk</v>
          </cell>
          <cell r="C96">
            <v>1</v>
          </cell>
          <cell r="D96" t="str">
            <v>usk1</v>
          </cell>
        </row>
        <row r="97">
          <cell r="A97">
            <v>39820</v>
          </cell>
          <cell r="B97" t="str">
            <v>poligrafisti</v>
          </cell>
          <cell r="C97">
            <v>2</v>
          </cell>
          <cell r="D97" t="str">
            <v>poligrafisti2</v>
          </cell>
        </row>
        <row r="98">
          <cell r="A98">
            <v>39819</v>
          </cell>
          <cell r="B98" t="str">
            <v>eleqtrovagonSemkeTebeli qarxana</v>
          </cell>
          <cell r="C98">
            <v>2</v>
          </cell>
          <cell r="D98" t="str">
            <v>eleqtrovagonSemkeTebeli qarxana2</v>
          </cell>
        </row>
        <row r="99">
          <cell r="A99">
            <v>39819</v>
          </cell>
          <cell r="B99" t="str">
            <v>inJteqservisi+</v>
          </cell>
          <cell r="C99">
            <v>3</v>
          </cell>
          <cell r="D99" t="str">
            <v>inJteqservisi+3</v>
          </cell>
        </row>
        <row r="100">
          <cell r="A100">
            <v>39819</v>
          </cell>
          <cell r="B100" t="str">
            <v>saqnazSiri jgufi</v>
          </cell>
          <cell r="C100">
            <v>1</v>
          </cell>
          <cell r="D100" t="str">
            <v>saqnazSiri jgufi1</v>
          </cell>
        </row>
        <row r="101">
          <cell r="A101">
            <v>39819</v>
          </cell>
          <cell r="B101" t="str">
            <v>visoli</v>
          </cell>
          <cell r="C101">
            <v>2</v>
          </cell>
          <cell r="D101" t="str">
            <v>visoli2</v>
          </cell>
        </row>
        <row r="102">
          <cell r="A102">
            <v>39819</v>
          </cell>
          <cell r="B102" t="str">
            <v>visoli</v>
          </cell>
          <cell r="C102">
            <v>3</v>
          </cell>
          <cell r="D102" t="str">
            <v>visoli3</v>
          </cell>
        </row>
        <row r="103">
          <cell r="A103">
            <v>39818</v>
          </cell>
          <cell r="B103" t="str">
            <v>el +</v>
          </cell>
          <cell r="C103">
            <v>1</v>
          </cell>
          <cell r="D103" t="str">
            <v>el +1</v>
          </cell>
        </row>
        <row r="104">
          <cell r="A104">
            <v>39818</v>
          </cell>
          <cell r="B104" t="str">
            <v>eleqtrovagonSemkeTebeli qarxana</v>
          </cell>
          <cell r="C104">
            <v>3</v>
          </cell>
          <cell r="D104" t="str">
            <v>eleqtrovagonSemkeTebeli qarxana3</v>
          </cell>
        </row>
        <row r="105">
          <cell r="A105">
            <v>39818</v>
          </cell>
          <cell r="B105" t="str">
            <v>marina RaWava</v>
          </cell>
          <cell r="C105">
            <v>1</v>
          </cell>
          <cell r="D105" t="str">
            <v>marina RaWava1</v>
          </cell>
        </row>
        <row r="106">
          <cell r="A106">
            <v>39818</v>
          </cell>
          <cell r="B106" t="str">
            <v>qoul grup</v>
          </cell>
          <cell r="C106">
            <v>1</v>
          </cell>
          <cell r="D106" t="str">
            <v>qoul grup1</v>
          </cell>
        </row>
        <row r="107">
          <cell r="A107">
            <v>39816</v>
          </cell>
          <cell r="B107" t="str">
            <v>lagi</v>
          </cell>
          <cell r="C107">
            <v>1</v>
          </cell>
          <cell r="D107" t="str">
            <v>lagi1</v>
          </cell>
        </row>
        <row r="108">
          <cell r="A108">
            <v>39813</v>
          </cell>
          <cell r="B108" t="str">
            <v>eleqtrovagonSemkeTebeli qarxana</v>
          </cell>
          <cell r="C108">
            <v>4</v>
          </cell>
          <cell r="D108" t="str">
            <v>eleqtrovagonSemkeTebeli qarxana4</v>
          </cell>
        </row>
        <row r="109">
          <cell r="A109">
            <v>39813</v>
          </cell>
          <cell r="B109" t="str">
            <v>lb invest jgufi</v>
          </cell>
          <cell r="C109">
            <v>2</v>
          </cell>
          <cell r="D109" t="str">
            <v>lb invest jgufi2</v>
          </cell>
        </row>
        <row r="110">
          <cell r="A110">
            <v>39813</v>
          </cell>
          <cell r="B110" t="str">
            <v>pingvini</v>
          </cell>
          <cell r="C110">
            <v>2</v>
          </cell>
          <cell r="D110" t="str">
            <v>pingvini2</v>
          </cell>
        </row>
        <row r="111">
          <cell r="A111">
            <v>39813</v>
          </cell>
          <cell r="B111" t="str">
            <v>ruseTis savaWro ssamrewvelo palata</v>
          </cell>
          <cell r="C111">
            <v>1</v>
          </cell>
          <cell r="D111" t="str">
            <v>ruseTis savaWro ssamrewvelo palata1</v>
          </cell>
        </row>
        <row r="112">
          <cell r="A112">
            <v>39812</v>
          </cell>
          <cell r="B112" t="str">
            <v>eldar WiTava</v>
          </cell>
          <cell r="C112">
            <v>1</v>
          </cell>
          <cell r="D112" t="str">
            <v>eldar WiTava1</v>
          </cell>
        </row>
        <row r="113">
          <cell r="A113">
            <v>39812</v>
          </cell>
          <cell r="B113" t="str">
            <v>GTTreidi</v>
          </cell>
          <cell r="C113">
            <v>1</v>
          </cell>
          <cell r="D113" t="str">
            <v>GTTreidi1</v>
          </cell>
        </row>
        <row r="114">
          <cell r="A114">
            <v>39812</v>
          </cell>
          <cell r="B114" t="str">
            <v>GTTreidi</v>
          </cell>
          <cell r="C114">
            <v>2</v>
          </cell>
          <cell r="D114" t="str">
            <v>GTTreidi2</v>
          </cell>
        </row>
        <row r="115">
          <cell r="A115">
            <v>39812</v>
          </cell>
          <cell r="B115" t="str">
            <v>intergrupi</v>
          </cell>
          <cell r="C115">
            <v>1</v>
          </cell>
          <cell r="D115" t="str">
            <v>intergrupi1</v>
          </cell>
        </row>
        <row r="116">
          <cell r="A116">
            <v>39812</v>
          </cell>
          <cell r="B116" t="str">
            <v>nuovo globali</v>
          </cell>
          <cell r="C116">
            <v>4</v>
          </cell>
          <cell r="D116" t="str">
            <v>nuovo globali4</v>
          </cell>
        </row>
        <row r="117">
          <cell r="A117">
            <v>39812</v>
          </cell>
          <cell r="B117" t="str">
            <v>saba</v>
          </cell>
          <cell r="C117">
            <v>1</v>
          </cell>
          <cell r="D117" t="str">
            <v>saba1</v>
          </cell>
        </row>
        <row r="118">
          <cell r="A118">
            <v>39812</v>
          </cell>
          <cell r="B118" t="str">
            <v>velajio</v>
          </cell>
          <cell r="C118">
            <v>2</v>
          </cell>
          <cell r="D118" t="str">
            <v>velajio2</v>
          </cell>
        </row>
        <row r="119">
          <cell r="A119">
            <v>39811</v>
          </cell>
          <cell r="B119" t="str">
            <v>kentavri</v>
          </cell>
          <cell r="C119">
            <v>2</v>
          </cell>
          <cell r="D119" t="str">
            <v>kentavri2</v>
          </cell>
        </row>
        <row r="120">
          <cell r="A120">
            <v>39811</v>
          </cell>
          <cell r="B120" t="str">
            <v>konstruqtori 2007</v>
          </cell>
          <cell r="C120">
            <v>1</v>
          </cell>
          <cell r="D120" t="str">
            <v>konstruqtori 20071</v>
          </cell>
        </row>
        <row r="121">
          <cell r="A121">
            <v>39811</v>
          </cell>
          <cell r="B121" t="str">
            <v>reda</v>
          </cell>
          <cell r="C121">
            <v>1</v>
          </cell>
          <cell r="D121" t="str">
            <v>reda1</v>
          </cell>
        </row>
        <row r="122">
          <cell r="A122">
            <v>39811</v>
          </cell>
          <cell r="B122" t="str">
            <v>teqno plius 3</v>
          </cell>
          <cell r="C122">
            <v>1</v>
          </cell>
          <cell r="D122" t="str">
            <v>teqno plius 31</v>
          </cell>
        </row>
        <row r="123">
          <cell r="A123">
            <v>39811</v>
          </cell>
          <cell r="B123" t="str">
            <v>zaal mRebriSvili</v>
          </cell>
          <cell r="C123">
            <v>2</v>
          </cell>
          <cell r="D123" t="str">
            <v>zaal mRebriSvili2</v>
          </cell>
        </row>
        <row r="124">
          <cell r="A124">
            <v>39811</v>
          </cell>
          <cell r="B124" t="str">
            <v>zaal mRebriSvili</v>
          </cell>
          <cell r="C124">
            <v>3</v>
          </cell>
          <cell r="D124" t="str">
            <v>zaal mRebriSvili3</v>
          </cell>
        </row>
        <row r="125">
          <cell r="A125">
            <v>39809</v>
          </cell>
          <cell r="B125" t="str">
            <v>eleqtrovagonSemkeTebeli qarxana</v>
          </cell>
          <cell r="C125">
            <v>5</v>
          </cell>
          <cell r="D125" t="str">
            <v>eleqtrovagonSemkeTebeli qarxana5</v>
          </cell>
        </row>
        <row r="126">
          <cell r="A126">
            <v>39808</v>
          </cell>
          <cell r="B126" t="str">
            <v>aWaris eleqtrokavSiri</v>
          </cell>
          <cell r="C126">
            <v>2</v>
          </cell>
          <cell r="D126" t="str">
            <v>aWaris eleqtrokavSiri2</v>
          </cell>
        </row>
        <row r="127">
          <cell r="A127">
            <v>39808</v>
          </cell>
          <cell r="B127" t="str">
            <v>klinteq</v>
          </cell>
          <cell r="C127">
            <v>2</v>
          </cell>
          <cell r="D127" t="str">
            <v>klinteq2</v>
          </cell>
        </row>
        <row r="128">
          <cell r="A128">
            <v>39808</v>
          </cell>
          <cell r="B128" t="str">
            <v>lb invest jgufi</v>
          </cell>
          <cell r="C128">
            <v>3</v>
          </cell>
          <cell r="D128" t="str">
            <v>lb invest jgufi3</v>
          </cell>
        </row>
        <row r="129">
          <cell r="A129">
            <v>39808</v>
          </cell>
          <cell r="B129" t="str">
            <v>nana otiaSvili</v>
          </cell>
          <cell r="C129">
            <v>1</v>
          </cell>
          <cell r="D129" t="str">
            <v>nana otiaSvili1</v>
          </cell>
        </row>
        <row r="130">
          <cell r="A130">
            <v>39808</v>
          </cell>
          <cell r="B130" t="str">
            <v>niu teqnolojiqs end komunikeiSen</v>
          </cell>
          <cell r="C130">
            <v>2</v>
          </cell>
          <cell r="D130" t="str">
            <v>niu teqnolojiqs end komunikeiSen2</v>
          </cell>
        </row>
        <row r="131">
          <cell r="A131">
            <v>39808</v>
          </cell>
          <cell r="B131" t="str">
            <v>tempra</v>
          </cell>
          <cell r="C131">
            <v>1</v>
          </cell>
          <cell r="D131" t="str">
            <v>tempra1</v>
          </cell>
        </row>
        <row r="132">
          <cell r="A132">
            <v>39808</v>
          </cell>
          <cell r="B132" t="str">
            <v>tesko globali</v>
          </cell>
          <cell r="C132">
            <v>2</v>
          </cell>
          <cell r="D132" t="str">
            <v>tesko globali2</v>
          </cell>
        </row>
        <row r="133">
          <cell r="A133">
            <v>39807</v>
          </cell>
          <cell r="B133" t="str">
            <v>biujeti</v>
          </cell>
          <cell r="C133">
            <v>4</v>
          </cell>
          <cell r="D133" t="str">
            <v>biujeti4</v>
          </cell>
        </row>
        <row r="134">
          <cell r="A134">
            <v>39807</v>
          </cell>
          <cell r="B134" t="str">
            <v>eleqtromagnitur Tavsebadobasa da xelSeSlebze dakvirvebis samsaxuri</v>
          </cell>
          <cell r="C134">
            <v>2</v>
          </cell>
          <cell r="D134" t="str">
            <v>eleqtromagnitur Tavsebadobasa da xelSeSlebze dakvirvebis samsaxuri2</v>
          </cell>
        </row>
        <row r="135">
          <cell r="A135">
            <v>39807</v>
          </cell>
          <cell r="B135" t="str">
            <v>trans 2007</v>
          </cell>
          <cell r="C135">
            <v>3</v>
          </cell>
          <cell r="D135" t="str">
            <v>trans 20073</v>
          </cell>
        </row>
        <row r="136">
          <cell r="A136">
            <v>39807</v>
          </cell>
          <cell r="B136" t="str">
            <v>visoli</v>
          </cell>
          <cell r="C136">
            <v>4</v>
          </cell>
          <cell r="D136" t="str">
            <v>visoli4</v>
          </cell>
        </row>
        <row r="137">
          <cell r="A137">
            <v>39806</v>
          </cell>
          <cell r="B137" t="str">
            <v>biujeti</v>
          </cell>
          <cell r="C137">
            <v>5</v>
          </cell>
          <cell r="D137" t="str">
            <v>biujeti5</v>
          </cell>
        </row>
        <row r="138">
          <cell r="A138">
            <v>39806</v>
          </cell>
          <cell r="B138" t="str">
            <v>biujeti</v>
          </cell>
          <cell r="C138">
            <v>6</v>
          </cell>
          <cell r="D138" t="str">
            <v>biujeti6</v>
          </cell>
        </row>
        <row r="139">
          <cell r="A139">
            <v>39806</v>
          </cell>
          <cell r="B139" t="str">
            <v>energo pro jorjia</v>
          </cell>
          <cell r="C139">
            <v>3</v>
          </cell>
          <cell r="D139" t="str">
            <v>energo pro jorjia3</v>
          </cell>
        </row>
        <row r="140">
          <cell r="A140">
            <v>39806</v>
          </cell>
          <cell r="B140" t="str">
            <v>lb invest jgufi</v>
          </cell>
          <cell r="C140">
            <v>4</v>
          </cell>
          <cell r="D140" t="str">
            <v>lb invest jgufi4</v>
          </cell>
        </row>
        <row r="141">
          <cell r="A141">
            <v>39806</v>
          </cell>
          <cell r="B141" t="str">
            <v>saqarTvelos saxelmwifo eleqtrosistema</v>
          </cell>
          <cell r="C141">
            <v>1</v>
          </cell>
          <cell r="D141" t="str">
            <v>saqarTvelos saxelmwifo eleqtrosistema1</v>
          </cell>
        </row>
        <row r="142">
          <cell r="A142">
            <v>39806</v>
          </cell>
          <cell r="B142" t="str">
            <v>Tbilzniiepi</v>
          </cell>
          <cell r="C142">
            <v>3</v>
          </cell>
          <cell r="D142" t="str">
            <v>Tbilzniiepi3</v>
          </cell>
        </row>
        <row r="143">
          <cell r="A143">
            <v>39806</v>
          </cell>
          <cell r="B143" t="str">
            <v>Telasi</v>
          </cell>
          <cell r="C143">
            <v>2</v>
          </cell>
          <cell r="D143" t="str">
            <v>Telasi2</v>
          </cell>
        </row>
        <row r="144">
          <cell r="A144">
            <v>39805</v>
          </cell>
          <cell r="B144" t="str">
            <v>algeTi</v>
          </cell>
          <cell r="C144">
            <v>1</v>
          </cell>
          <cell r="D144" t="str">
            <v>algeTi1</v>
          </cell>
        </row>
        <row r="145">
          <cell r="A145">
            <v>39805</v>
          </cell>
          <cell r="B145" t="str">
            <v>eleqtroenergetikuli sistemis komerciuli operatori</v>
          </cell>
          <cell r="C145">
            <v>2</v>
          </cell>
          <cell r="D145" t="str">
            <v>eleqtroenergetikuli sistemis komerciuli operatori2</v>
          </cell>
        </row>
        <row r="146">
          <cell r="A146">
            <v>39805</v>
          </cell>
          <cell r="B146" t="str">
            <v>rkinabetonis Spalis qarxana</v>
          </cell>
          <cell r="C146">
            <v>3</v>
          </cell>
          <cell r="D146" t="str">
            <v>rkinabetonis Spalis qarxana3</v>
          </cell>
        </row>
        <row r="147">
          <cell r="A147">
            <v>39804</v>
          </cell>
          <cell r="B147" t="str">
            <v>inJteqservisi+</v>
          </cell>
          <cell r="C147">
            <v>4</v>
          </cell>
          <cell r="D147" t="str">
            <v>inJteqservisi+4</v>
          </cell>
        </row>
        <row r="148">
          <cell r="A148">
            <v>39804</v>
          </cell>
          <cell r="B148" t="str">
            <v>maka gogiSvili piramida</v>
          </cell>
          <cell r="C148">
            <v>1</v>
          </cell>
          <cell r="D148" t="str">
            <v>maka gogiSvili piramida1</v>
          </cell>
        </row>
        <row r="149">
          <cell r="A149">
            <v>39803</v>
          </cell>
          <cell r="B149" t="str">
            <v>GTTreidi</v>
          </cell>
          <cell r="C149">
            <v>3</v>
          </cell>
          <cell r="D149" t="str">
            <v>GTTreidi3</v>
          </cell>
        </row>
        <row r="150">
          <cell r="A150">
            <v>39802</v>
          </cell>
          <cell r="B150" t="str">
            <v>dio</v>
          </cell>
          <cell r="C150">
            <v>1</v>
          </cell>
          <cell r="D150" t="str">
            <v>dio1</v>
          </cell>
        </row>
        <row r="151">
          <cell r="A151">
            <v>39802</v>
          </cell>
          <cell r="B151" t="str">
            <v>ruseTis gamoTvliTi centri</v>
          </cell>
          <cell r="C151">
            <v>1</v>
          </cell>
          <cell r="D151" t="str">
            <v>ruseTis gamoTvliTi centri1</v>
          </cell>
        </row>
        <row r="152">
          <cell r="A152">
            <v>39801</v>
          </cell>
          <cell r="B152" t="str">
            <v>giko</v>
          </cell>
          <cell r="C152">
            <v>1</v>
          </cell>
          <cell r="D152" t="str">
            <v>giko1</v>
          </cell>
        </row>
        <row r="153">
          <cell r="A153">
            <v>39801</v>
          </cell>
          <cell r="B153" t="str">
            <v>poligrafisti</v>
          </cell>
          <cell r="C153">
            <v>3</v>
          </cell>
          <cell r="D153" t="str">
            <v>poligrafisti3</v>
          </cell>
        </row>
        <row r="154">
          <cell r="A154">
            <v>39801</v>
          </cell>
          <cell r="B154" t="str">
            <v>tempra</v>
          </cell>
          <cell r="C154">
            <v>2</v>
          </cell>
          <cell r="D154" t="str">
            <v>tempra2</v>
          </cell>
        </row>
        <row r="155">
          <cell r="A155">
            <v>39800</v>
          </cell>
          <cell r="B155" t="str">
            <v>eleqtrovagonSemkeTebeli qarxana</v>
          </cell>
          <cell r="C155">
            <v>6</v>
          </cell>
          <cell r="D155" t="str">
            <v>eleqtrovagonSemkeTebeli qarxana6</v>
          </cell>
        </row>
        <row r="156">
          <cell r="A156">
            <v>39800</v>
          </cell>
          <cell r="B156" t="str">
            <v>mika</v>
          </cell>
          <cell r="C156">
            <v>1</v>
          </cell>
          <cell r="D156" t="str">
            <v>mika1</v>
          </cell>
        </row>
        <row r="157">
          <cell r="A157">
            <v>39800</v>
          </cell>
          <cell r="B157" t="str">
            <v>sainvesticio kompania sawarmoo teqnologiebi</v>
          </cell>
          <cell r="C157">
            <v>1</v>
          </cell>
          <cell r="D157" t="str">
            <v>sainvesticio kompania sawarmoo teqnologiebi1</v>
          </cell>
        </row>
        <row r="158">
          <cell r="A158">
            <v>39800</v>
          </cell>
          <cell r="B158" t="str">
            <v>saqenergomarSi</v>
          </cell>
          <cell r="C158">
            <v>1</v>
          </cell>
          <cell r="D158" t="str">
            <v>saqenergomarSi1</v>
          </cell>
        </row>
        <row r="159">
          <cell r="A159">
            <v>39800</v>
          </cell>
          <cell r="B159" t="str">
            <v>saqenergomarSi</v>
          </cell>
          <cell r="C159">
            <v>2</v>
          </cell>
          <cell r="D159" t="str">
            <v>saqenergomarSi2</v>
          </cell>
        </row>
        <row r="160">
          <cell r="A160">
            <v>39800</v>
          </cell>
          <cell r="B160" t="str">
            <v>TeTri qori</v>
          </cell>
          <cell r="C160">
            <v>4</v>
          </cell>
          <cell r="D160" t="str">
            <v>TeTri qori4</v>
          </cell>
        </row>
        <row r="161">
          <cell r="A161">
            <v>39799</v>
          </cell>
          <cell r="B161" t="str">
            <v>arqstudia</v>
          </cell>
          <cell r="C161">
            <v>2</v>
          </cell>
          <cell r="D161" t="str">
            <v>arqstudia2</v>
          </cell>
        </row>
        <row r="162">
          <cell r="A162">
            <v>39799</v>
          </cell>
          <cell r="B162" t="str">
            <v>golbi</v>
          </cell>
          <cell r="C162">
            <v>1</v>
          </cell>
          <cell r="D162" t="str">
            <v>golbi1</v>
          </cell>
        </row>
        <row r="163">
          <cell r="A163">
            <v>39799</v>
          </cell>
          <cell r="B163" t="str">
            <v>lazo investi</v>
          </cell>
          <cell r="C163">
            <v>1</v>
          </cell>
          <cell r="D163" t="str">
            <v>lazo investi1</v>
          </cell>
        </row>
        <row r="164">
          <cell r="A164">
            <v>39799</v>
          </cell>
          <cell r="B164" t="str">
            <v>saqenergomarSi</v>
          </cell>
          <cell r="C164">
            <v>3</v>
          </cell>
          <cell r="D164" t="str">
            <v>saqenergomarSi3</v>
          </cell>
        </row>
        <row r="165">
          <cell r="A165">
            <v>39799</v>
          </cell>
          <cell r="B165" t="str">
            <v>Tegeta motorsi</v>
          </cell>
          <cell r="C165">
            <v>2</v>
          </cell>
          <cell r="D165" t="str">
            <v>Tegeta motorsi2</v>
          </cell>
        </row>
        <row r="166">
          <cell r="A166">
            <v>39798</v>
          </cell>
          <cell r="B166" t="str">
            <v>eseli da kompania</v>
          </cell>
          <cell r="C166">
            <v>1</v>
          </cell>
          <cell r="D166" t="str">
            <v>eseli da kompania1</v>
          </cell>
        </row>
        <row r="167">
          <cell r="A167">
            <v>39798</v>
          </cell>
          <cell r="B167" t="str">
            <v>teqno plius 3</v>
          </cell>
          <cell r="C167">
            <v>2</v>
          </cell>
          <cell r="D167" t="str">
            <v>teqno plius 32</v>
          </cell>
        </row>
        <row r="168">
          <cell r="A168">
            <v>39797</v>
          </cell>
          <cell r="B168" t="str">
            <v>kompoplasti</v>
          </cell>
          <cell r="C168">
            <v>2</v>
          </cell>
          <cell r="D168" t="str">
            <v>kompoplasti2</v>
          </cell>
        </row>
        <row r="169">
          <cell r="A169">
            <v>39797</v>
          </cell>
          <cell r="B169" t="str">
            <v>pingvini</v>
          </cell>
          <cell r="C169">
            <v>3</v>
          </cell>
          <cell r="D169" t="str">
            <v>pingvini3</v>
          </cell>
        </row>
        <row r="170">
          <cell r="A170">
            <v>39797</v>
          </cell>
          <cell r="B170" t="str">
            <v>saxelisuflebo specialuri kavSirebisa da informaciis saagento</v>
          </cell>
          <cell r="C170">
            <v>1</v>
          </cell>
          <cell r="D170" t="str">
            <v>saxelisuflebo specialuri kavSirebisa da informaciis saagento1</v>
          </cell>
        </row>
        <row r="171">
          <cell r="A171">
            <v>39794</v>
          </cell>
          <cell r="B171" t="str">
            <v>eleqtrovagonSemkeTebeli qarxana</v>
          </cell>
          <cell r="C171">
            <v>7</v>
          </cell>
          <cell r="D171" t="str">
            <v>eleqtrovagonSemkeTebeli qarxana7</v>
          </cell>
        </row>
        <row r="172">
          <cell r="A172">
            <v>39794</v>
          </cell>
          <cell r="B172" t="str">
            <v>konstruqtori 2007</v>
          </cell>
          <cell r="C172">
            <v>2</v>
          </cell>
          <cell r="D172" t="str">
            <v>konstruqtori 20072</v>
          </cell>
        </row>
        <row r="173">
          <cell r="A173">
            <v>39794</v>
          </cell>
          <cell r="B173" t="str">
            <v>relsSesaduRebeli qarxana</v>
          </cell>
          <cell r="C173">
            <v>2</v>
          </cell>
          <cell r="D173" t="str">
            <v>relsSesaduRebeli qarxana2</v>
          </cell>
        </row>
        <row r="174">
          <cell r="A174">
            <v>39794</v>
          </cell>
          <cell r="B174" t="str">
            <v>xidi</v>
          </cell>
          <cell r="C174">
            <v>1</v>
          </cell>
          <cell r="D174" t="str">
            <v>xidi1</v>
          </cell>
        </row>
        <row r="175">
          <cell r="A175">
            <v>39794</v>
          </cell>
          <cell r="B175" t="str">
            <v>xidi</v>
          </cell>
          <cell r="C175">
            <v>2</v>
          </cell>
          <cell r="D175" t="str">
            <v>xidi2</v>
          </cell>
        </row>
        <row r="176">
          <cell r="A176">
            <v>39791</v>
          </cell>
          <cell r="B176" t="str">
            <v>GTTreidi</v>
          </cell>
          <cell r="C176">
            <v>4</v>
          </cell>
          <cell r="D176" t="str">
            <v>GTTreidi4</v>
          </cell>
        </row>
        <row r="177">
          <cell r="A177">
            <v>39791</v>
          </cell>
          <cell r="B177" t="str">
            <v>GTTreidi</v>
          </cell>
          <cell r="C177">
            <v>5</v>
          </cell>
          <cell r="D177" t="str">
            <v>GTTreidi5</v>
          </cell>
        </row>
        <row r="178">
          <cell r="A178">
            <v>39791</v>
          </cell>
          <cell r="B178" t="str">
            <v>injteqservisi</v>
          </cell>
          <cell r="C178">
            <v>1</v>
          </cell>
          <cell r="D178" t="str">
            <v>injteqservisi1</v>
          </cell>
        </row>
        <row r="179">
          <cell r="A179">
            <v>39791</v>
          </cell>
          <cell r="B179" t="str">
            <v>kompoplasti</v>
          </cell>
          <cell r="C179">
            <v>3</v>
          </cell>
          <cell r="D179" t="str">
            <v>kompoplasti3</v>
          </cell>
        </row>
        <row r="180">
          <cell r="A180">
            <v>39791</v>
          </cell>
          <cell r="B180" t="str">
            <v>megi da kompania</v>
          </cell>
          <cell r="C180">
            <v>1</v>
          </cell>
          <cell r="D180" t="str">
            <v>megi da kompania1</v>
          </cell>
        </row>
        <row r="181">
          <cell r="A181">
            <v>39791</v>
          </cell>
          <cell r="B181" t="str">
            <v>teqno plius 3</v>
          </cell>
          <cell r="C181">
            <v>3</v>
          </cell>
          <cell r="D181" t="str">
            <v>teqno plius 33</v>
          </cell>
        </row>
        <row r="182">
          <cell r="A182">
            <v>39791</v>
          </cell>
          <cell r="B182" t="str">
            <v>visoli</v>
          </cell>
          <cell r="C182">
            <v>5</v>
          </cell>
          <cell r="D182" t="str">
            <v>visoli5</v>
          </cell>
        </row>
        <row r="183">
          <cell r="A183">
            <v>39787</v>
          </cell>
          <cell r="B183" t="str">
            <v>rostelekomi</v>
          </cell>
          <cell r="C183">
            <v>1</v>
          </cell>
          <cell r="D183" t="str">
            <v>rostelekomi1</v>
          </cell>
        </row>
        <row r="184">
          <cell r="A184">
            <v>39787</v>
          </cell>
          <cell r="B184" t="str">
            <v>sk</v>
          </cell>
          <cell r="C184">
            <v>5</v>
          </cell>
          <cell r="D184" t="str">
            <v>sk5</v>
          </cell>
        </row>
        <row r="185">
          <cell r="A185">
            <v>39787</v>
          </cell>
          <cell r="B185" t="str">
            <v>visoli</v>
          </cell>
          <cell r="C185">
            <v>6</v>
          </cell>
          <cell r="D185" t="str">
            <v>visoli6</v>
          </cell>
        </row>
        <row r="186">
          <cell r="A186">
            <v>39786</v>
          </cell>
          <cell r="B186" t="str">
            <v>sk</v>
          </cell>
          <cell r="C186">
            <v>6</v>
          </cell>
          <cell r="D186" t="str">
            <v>sk6</v>
          </cell>
        </row>
        <row r="187">
          <cell r="A187">
            <v>39786</v>
          </cell>
          <cell r="B187" t="str">
            <v>tempra</v>
          </cell>
          <cell r="C187">
            <v>3</v>
          </cell>
          <cell r="D187" t="str">
            <v>tempra3</v>
          </cell>
        </row>
        <row r="188">
          <cell r="A188">
            <v>39784</v>
          </cell>
          <cell r="B188" t="str">
            <v>mSenebel eqspertTa kavSiri-mekXXI</v>
          </cell>
          <cell r="C188">
            <v>1</v>
          </cell>
          <cell r="D188" t="str">
            <v>mSenebel eqspertTa kavSiri-mekXXI1</v>
          </cell>
        </row>
        <row r="189">
          <cell r="A189">
            <v>39784</v>
          </cell>
          <cell r="B189" t="str">
            <v>mSenebel eqspertTa kavSiri-mekXXI</v>
          </cell>
          <cell r="C189">
            <v>2</v>
          </cell>
          <cell r="D189" t="str">
            <v>mSenebel eqspertTa kavSiri-mekXXI2</v>
          </cell>
        </row>
        <row r="190">
          <cell r="A190">
            <v>39784</v>
          </cell>
          <cell r="B190" t="str">
            <v>mSenebel eqspertTa kavSiri-mekXXI</v>
          </cell>
          <cell r="C190">
            <v>3</v>
          </cell>
          <cell r="D190" t="str">
            <v>mSenebel eqspertTa kavSiri-mekXXI3</v>
          </cell>
        </row>
        <row r="191">
          <cell r="A191">
            <v>39784</v>
          </cell>
          <cell r="B191" t="str">
            <v>mSenebel eqspertTa kavSiri-mekXXI</v>
          </cell>
          <cell r="C191">
            <v>4</v>
          </cell>
          <cell r="D191" t="str">
            <v>mSenebel eqspertTa kavSiri-mekXXI4</v>
          </cell>
        </row>
        <row r="192">
          <cell r="A192">
            <v>39784</v>
          </cell>
          <cell r="B192" t="str">
            <v>trans 2007</v>
          </cell>
          <cell r="C192">
            <v>4</v>
          </cell>
          <cell r="D192" t="str">
            <v>trans 20074</v>
          </cell>
        </row>
        <row r="193">
          <cell r="A193">
            <v>39783</v>
          </cell>
          <cell r="B193" t="str">
            <v>mersa+</v>
          </cell>
          <cell r="C193">
            <v>1</v>
          </cell>
          <cell r="D193" t="str">
            <v>mersa+1</v>
          </cell>
        </row>
        <row r="194">
          <cell r="A194">
            <v>39783</v>
          </cell>
          <cell r="B194" t="str">
            <v>vagonmSenebeli kompania</v>
          </cell>
          <cell r="C194">
            <v>7</v>
          </cell>
          <cell r="D194" t="str">
            <v>vagonmSenebeli kompania7</v>
          </cell>
        </row>
        <row r="195">
          <cell r="A195">
            <v>39780</v>
          </cell>
          <cell r="B195" t="str">
            <v>eleqtrovagonSemkeTebeli qarxana</v>
          </cell>
          <cell r="C195">
            <v>8</v>
          </cell>
          <cell r="D195" t="str">
            <v>eleqtrovagonSemkeTebeli qarxana8</v>
          </cell>
        </row>
        <row r="196">
          <cell r="A196">
            <v>39780</v>
          </cell>
          <cell r="B196" t="str">
            <v>elvaservisi</v>
          </cell>
          <cell r="C196">
            <v>1</v>
          </cell>
          <cell r="D196" t="str">
            <v>elvaservisi1</v>
          </cell>
        </row>
        <row r="197">
          <cell r="A197">
            <v>39780</v>
          </cell>
          <cell r="B197" t="str">
            <v>poligrafisti</v>
          </cell>
          <cell r="C197">
            <v>4</v>
          </cell>
          <cell r="D197" t="str">
            <v>poligrafisti4</v>
          </cell>
        </row>
        <row r="198">
          <cell r="A198">
            <v>39780</v>
          </cell>
          <cell r="B198" t="str">
            <v>rkinabetonis Spalis qarxana</v>
          </cell>
          <cell r="C198">
            <v>4</v>
          </cell>
          <cell r="D198" t="str">
            <v>rkinabetonis Spalis qarxana4</v>
          </cell>
        </row>
        <row r="199">
          <cell r="A199">
            <v>39780</v>
          </cell>
          <cell r="B199" t="str">
            <v>velajio</v>
          </cell>
          <cell r="C199">
            <v>3</v>
          </cell>
          <cell r="D199" t="str">
            <v>velajio3</v>
          </cell>
        </row>
        <row r="200">
          <cell r="A200">
            <v>39780</v>
          </cell>
          <cell r="B200" t="str">
            <v>visoli</v>
          </cell>
          <cell r="C200">
            <v>7</v>
          </cell>
          <cell r="D200" t="str">
            <v>visoli7</v>
          </cell>
        </row>
        <row r="201">
          <cell r="A201">
            <v>39779</v>
          </cell>
          <cell r="B201" t="str">
            <v>basa+</v>
          </cell>
          <cell r="C201">
            <v>1</v>
          </cell>
          <cell r="D201" t="str">
            <v>basa+1</v>
          </cell>
        </row>
        <row r="202">
          <cell r="A202">
            <v>39779</v>
          </cell>
          <cell r="B202" t="str">
            <v>eleqtromagnitur Tavsebadobasa da xelSeSlebze dakvirvebis samsaxuri</v>
          </cell>
          <cell r="C202">
            <v>3</v>
          </cell>
          <cell r="D202" t="str">
            <v>eleqtromagnitur Tavsebadobasa da xelSeSlebze dakvirvebis samsaxuri3</v>
          </cell>
        </row>
        <row r="203">
          <cell r="A203">
            <v>39779</v>
          </cell>
          <cell r="B203" t="str">
            <v>mersa+</v>
          </cell>
          <cell r="C203">
            <v>2</v>
          </cell>
          <cell r="D203" t="str">
            <v>mersa+2</v>
          </cell>
        </row>
        <row r="204">
          <cell r="A204">
            <v>39779</v>
          </cell>
          <cell r="B204" t="str">
            <v>relsSesaduRebeli qarxana</v>
          </cell>
          <cell r="C204">
            <v>3</v>
          </cell>
          <cell r="D204" t="str">
            <v>relsSesaduRebeli qarxana3</v>
          </cell>
        </row>
        <row r="205">
          <cell r="A205">
            <v>39779</v>
          </cell>
          <cell r="B205" t="str">
            <v>tesko globali</v>
          </cell>
          <cell r="C205">
            <v>3</v>
          </cell>
          <cell r="D205" t="str">
            <v>tesko globali3</v>
          </cell>
        </row>
        <row r="206">
          <cell r="A206">
            <v>39778</v>
          </cell>
          <cell r="B206" t="str">
            <v>vagonmSenebeli kompania</v>
          </cell>
          <cell r="C206">
            <v>8</v>
          </cell>
          <cell r="D206" t="str">
            <v>vagonmSenebeli kompania8</v>
          </cell>
        </row>
        <row r="207">
          <cell r="A207">
            <v>39778</v>
          </cell>
          <cell r="B207" t="str">
            <v>vagonmSenebeli kompania</v>
          </cell>
          <cell r="C207">
            <v>9</v>
          </cell>
          <cell r="D207" t="str">
            <v>vagonmSenebeli kompania9</v>
          </cell>
        </row>
        <row r="208">
          <cell r="A208">
            <v>39778</v>
          </cell>
          <cell r="B208" t="str">
            <v>vagonmSenebeli kompania</v>
          </cell>
          <cell r="C208">
            <v>10</v>
          </cell>
          <cell r="D208" t="str">
            <v>vagonmSenebeli kompania10</v>
          </cell>
        </row>
        <row r="209">
          <cell r="A209">
            <v>39777</v>
          </cell>
          <cell r="B209" t="str">
            <v>biujeti</v>
          </cell>
          <cell r="C209">
            <v>7</v>
          </cell>
          <cell r="D209" t="str">
            <v>biujeti7</v>
          </cell>
        </row>
        <row r="210">
          <cell r="A210">
            <v>39773</v>
          </cell>
          <cell r="B210" t="str">
            <v>rkinabetonis Spalis qarxana</v>
          </cell>
          <cell r="C210">
            <v>5</v>
          </cell>
          <cell r="D210" t="str">
            <v>rkinabetonis Spalis qarxana5</v>
          </cell>
        </row>
        <row r="211">
          <cell r="A211">
            <v>39773</v>
          </cell>
          <cell r="B211" t="str">
            <v>uZravi qonebis eqspertiza</v>
          </cell>
          <cell r="C211">
            <v>3</v>
          </cell>
          <cell r="D211" t="str">
            <v>uZravi qonebis eqspertiza3</v>
          </cell>
        </row>
        <row r="212">
          <cell r="A212">
            <v>39771</v>
          </cell>
          <cell r="B212" t="str">
            <v>arqstudia peristili</v>
          </cell>
          <cell r="C212">
            <v>1</v>
          </cell>
          <cell r="D212" t="str">
            <v>arqstudia peristili1</v>
          </cell>
        </row>
        <row r="213">
          <cell r="A213">
            <v>39771</v>
          </cell>
          <cell r="B213" t="str">
            <v>tempra</v>
          </cell>
          <cell r="C213">
            <v>4</v>
          </cell>
          <cell r="D213" t="str">
            <v>tempra4</v>
          </cell>
        </row>
        <row r="214">
          <cell r="A214">
            <v>39770</v>
          </cell>
          <cell r="B214" t="str">
            <v>arqstudia peristili</v>
          </cell>
          <cell r="C214">
            <v>2</v>
          </cell>
          <cell r="D214" t="str">
            <v>arqstudia peristili2</v>
          </cell>
        </row>
        <row r="215">
          <cell r="A215">
            <v>39769</v>
          </cell>
          <cell r="B215" t="str">
            <v>transerovnuli sarkinigzo proeqti</v>
          </cell>
          <cell r="C215">
            <v>1</v>
          </cell>
          <cell r="D215" t="str">
            <v>transerovnuli sarkinigzo proeqti1</v>
          </cell>
        </row>
        <row r="216">
          <cell r="A216">
            <v>39767</v>
          </cell>
          <cell r="B216" t="str">
            <v>biujeti</v>
          </cell>
          <cell r="C216">
            <v>8</v>
          </cell>
          <cell r="D216" t="str">
            <v>biujeti8</v>
          </cell>
        </row>
        <row r="217">
          <cell r="A217">
            <v>39764</v>
          </cell>
          <cell r="B217" t="str">
            <v>dobera</v>
          </cell>
          <cell r="C217">
            <v>1</v>
          </cell>
          <cell r="D217" t="str">
            <v>dobera1</v>
          </cell>
        </row>
        <row r="218">
          <cell r="A218">
            <v>39764</v>
          </cell>
          <cell r="B218" t="str">
            <v>eleqtrovagonSemkeTebeli qarxana</v>
          </cell>
          <cell r="C218">
            <v>9</v>
          </cell>
          <cell r="D218" t="str">
            <v>eleqtrovagonSemkeTebeli qarxana9</v>
          </cell>
        </row>
        <row r="219">
          <cell r="A219">
            <v>39763</v>
          </cell>
          <cell r="B219" t="str">
            <v>visoli</v>
          </cell>
          <cell r="C219">
            <v>8</v>
          </cell>
          <cell r="D219" t="str">
            <v>visoli8</v>
          </cell>
        </row>
        <row r="220">
          <cell r="A220">
            <v>39762</v>
          </cell>
          <cell r="B220" t="str">
            <v>kolxa</v>
          </cell>
          <cell r="C220">
            <v>1</v>
          </cell>
          <cell r="D220" t="str">
            <v>kolxa1</v>
          </cell>
        </row>
        <row r="221">
          <cell r="A221">
            <v>39762</v>
          </cell>
          <cell r="B221" t="str">
            <v>mc da kompania</v>
          </cell>
          <cell r="C221">
            <v>1</v>
          </cell>
          <cell r="D221" t="str">
            <v>mc da kompania1</v>
          </cell>
        </row>
        <row r="222">
          <cell r="A222">
            <v>39758</v>
          </cell>
          <cell r="B222" t="str">
            <v>rostelekomi</v>
          </cell>
          <cell r="C222">
            <v>2</v>
          </cell>
          <cell r="D222" t="str">
            <v>rostelekomi2</v>
          </cell>
        </row>
        <row r="223">
          <cell r="A223">
            <v>39758</v>
          </cell>
          <cell r="B223" t="str">
            <v>tempra</v>
          </cell>
          <cell r="C223">
            <v>5</v>
          </cell>
          <cell r="D223" t="str">
            <v>tempra5</v>
          </cell>
        </row>
        <row r="224">
          <cell r="A224">
            <v>39757</v>
          </cell>
          <cell r="B224" t="str">
            <v>saqenergomarSi</v>
          </cell>
          <cell r="C224">
            <v>4</v>
          </cell>
          <cell r="D224" t="str">
            <v>saqenergomarSi4</v>
          </cell>
        </row>
        <row r="225">
          <cell r="A225">
            <v>39757</v>
          </cell>
          <cell r="B225" t="str">
            <v>saqenergomarSi</v>
          </cell>
          <cell r="C225">
            <v>5</v>
          </cell>
          <cell r="D225" t="str">
            <v>saqenergomarSi5</v>
          </cell>
        </row>
        <row r="226">
          <cell r="A226">
            <v>39756</v>
          </cell>
          <cell r="B226" t="str">
            <v>saqenergomarSi</v>
          </cell>
          <cell r="C226">
            <v>6</v>
          </cell>
          <cell r="D226" t="str">
            <v>saqenergomarSi6</v>
          </cell>
        </row>
        <row r="227">
          <cell r="A227">
            <v>39755</v>
          </cell>
          <cell r="B227" t="str">
            <v>poligrafisti</v>
          </cell>
          <cell r="C227">
            <v>5</v>
          </cell>
          <cell r="D227" t="str">
            <v>poligrafisti5</v>
          </cell>
        </row>
        <row r="228">
          <cell r="A228">
            <v>39750</v>
          </cell>
          <cell r="B228" t="str">
            <v>velajio</v>
          </cell>
          <cell r="C228">
            <v>4</v>
          </cell>
          <cell r="D228" t="str">
            <v>velajio4</v>
          </cell>
        </row>
        <row r="229">
          <cell r="A229">
            <v>39750</v>
          </cell>
          <cell r="B229" t="str">
            <v>visoli</v>
          </cell>
          <cell r="C229">
            <v>9</v>
          </cell>
          <cell r="D229" t="str">
            <v>visoli9</v>
          </cell>
        </row>
        <row r="230">
          <cell r="A230">
            <v>39749</v>
          </cell>
          <cell r="B230" t="str">
            <v>relsSesaduRebeli qarxana</v>
          </cell>
          <cell r="C230">
            <v>4</v>
          </cell>
          <cell r="D230" t="str">
            <v>relsSesaduRebeli qarxana4</v>
          </cell>
        </row>
        <row r="231">
          <cell r="A231">
            <v>39748</v>
          </cell>
          <cell r="B231" t="str">
            <v>tesko globali</v>
          </cell>
          <cell r="C231">
            <v>4</v>
          </cell>
          <cell r="D231" t="str">
            <v>tesko globali4</v>
          </cell>
        </row>
        <row r="232">
          <cell r="A232">
            <v>39744</v>
          </cell>
          <cell r="B232" t="str">
            <v>mSenebel eqspertTa kavSiri-mekXXI</v>
          </cell>
          <cell r="C232">
            <v>5</v>
          </cell>
          <cell r="D232" t="str">
            <v>mSenebel eqspertTa kavSiri-mekXXI5</v>
          </cell>
        </row>
        <row r="233">
          <cell r="A233">
            <v>39741</v>
          </cell>
          <cell r="B233" t="str">
            <v>ruseTis gamoTvliTi centri</v>
          </cell>
          <cell r="C233">
            <v>2</v>
          </cell>
          <cell r="D233" t="str">
            <v>ruseTis gamoTvliTi centri2</v>
          </cell>
        </row>
        <row r="234">
          <cell r="A234">
            <v>39738</v>
          </cell>
          <cell r="B234" t="str">
            <v>saqarTvelos teqnikuri universiteti</v>
          </cell>
          <cell r="C234">
            <v>1</v>
          </cell>
          <cell r="D234" t="str">
            <v>saqarTvelos teqnikuri universiteti1</v>
          </cell>
        </row>
        <row r="235">
          <cell r="A235">
            <v>39734</v>
          </cell>
          <cell r="B235" t="str">
            <v>iu-ji-Ti</v>
          </cell>
          <cell r="C235">
            <v>1</v>
          </cell>
          <cell r="D235" t="str">
            <v>iu-ji-Ti1</v>
          </cell>
        </row>
        <row r="236">
          <cell r="A236">
            <v>39734</v>
          </cell>
          <cell r="B236" t="str">
            <v>iu-ji-Ti</v>
          </cell>
          <cell r="C236">
            <v>2</v>
          </cell>
          <cell r="D236" t="str">
            <v>iu-ji-Ti2</v>
          </cell>
        </row>
        <row r="237">
          <cell r="A237">
            <v>39727</v>
          </cell>
          <cell r="B237" t="str">
            <v>biujeti</v>
          </cell>
          <cell r="C237">
            <v>9</v>
          </cell>
          <cell r="D237" t="str">
            <v>biujeti9</v>
          </cell>
        </row>
        <row r="238">
          <cell r="A238">
            <v>39727</v>
          </cell>
          <cell r="B238" t="str">
            <v xml:space="preserve">rostelekomi </v>
          </cell>
          <cell r="C238">
            <v>1</v>
          </cell>
          <cell r="D238" t="str">
            <v>rostelekomi 1</v>
          </cell>
        </row>
        <row r="239">
          <cell r="A239">
            <v>39722</v>
          </cell>
          <cell r="B239" t="str">
            <v>iu-ji-Ti</v>
          </cell>
          <cell r="C239">
            <v>3</v>
          </cell>
          <cell r="D239" t="str">
            <v>iu-ji-Ti3</v>
          </cell>
        </row>
        <row r="240">
          <cell r="A240">
            <v>39722</v>
          </cell>
          <cell r="B240" t="str">
            <v>iu-ji-Ti</v>
          </cell>
          <cell r="C240">
            <v>4</v>
          </cell>
          <cell r="D240" t="str">
            <v>iu-ji-Ti4</v>
          </cell>
        </row>
      </sheetData>
      <sheetData sheetId="9"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mg-budget"/>
      <sheetName val="RE-Budget"/>
      <sheetName val="fmg"/>
      <sheetName val="moTxovna"/>
      <sheetName val="xelSekruleba"/>
      <sheetName val="gadaricxva"/>
      <sheetName val="cvlileba"/>
      <sheetName val="2008 wlis gegmidan"/>
      <sheetName val="2009 wlis gegmidan"/>
      <sheetName val="CNOBARI"/>
    </sheetNames>
    <sheetDataSet>
      <sheetData sheetId="0"/>
      <sheetData sheetId="1"/>
      <sheetData sheetId="2">
        <row r="5">
          <cell r="B5" t="str">
            <v>2/220000</v>
          </cell>
        </row>
        <row r="6">
          <cell r="B6" t="str">
            <v>2/010001</v>
          </cell>
        </row>
        <row r="7">
          <cell r="B7" t="str">
            <v>2/010004</v>
          </cell>
        </row>
        <row r="8">
          <cell r="B8" t="str">
            <v>2/134000</v>
          </cell>
        </row>
        <row r="9">
          <cell r="B9" t="str">
            <v>2/030000</v>
          </cell>
        </row>
        <row r="10">
          <cell r="B10" t="str">
            <v>2/110001</v>
          </cell>
        </row>
        <row r="11">
          <cell r="B11" t="str">
            <v>2/130700</v>
          </cell>
        </row>
        <row r="12">
          <cell r="B12">
            <v>101004015</v>
          </cell>
        </row>
        <row r="13">
          <cell r="B13">
            <v>101004017</v>
          </cell>
        </row>
        <row r="14">
          <cell r="B14">
            <v>101004025</v>
          </cell>
        </row>
        <row r="15">
          <cell r="B15">
            <v>101005013</v>
          </cell>
        </row>
        <row r="16">
          <cell r="B16">
            <v>104005001</v>
          </cell>
        </row>
        <row r="17">
          <cell r="B17">
            <v>104011107</v>
          </cell>
        </row>
        <row r="18">
          <cell r="B18">
            <v>104011109</v>
          </cell>
        </row>
        <row r="19">
          <cell r="B19">
            <v>104012006</v>
          </cell>
        </row>
        <row r="20">
          <cell r="B20">
            <v>104012007</v>
          </cell>
        </row>
        <row r="21">
          <cell r="B21">
            <v>104012009</v>
          </cell>
        </row>
        <row r="22">
          <cell r="B22">
            <v>104017057</v>
          </cell>
        </row>
        <row r="23">
          <cell r="B23">
            <v>104017085</v>
          </cell>
        </row>
        <row r="24">
          <cell r="B24">
            <v>104017090</v>
          </cell>
        </row>
        <row r="25">
          <cell r="B25">
            <v>104017097</v>
          </cell>
        </row>
        <row r="26">
          <cell r="B26">
            <v>104017098</v>
          </cell>
        </row>
        <row r="27">
          <cell r="B27">
            <v>104017337</v>
          </cell>
        </row>
        <row r="28">
          <cell r="B28">
            <v>104017339</v>
          </cell>
        </row>
        <row r="29">
          <cell r="B29">
            <v>104017340</v>
          </cell>
        </row>
        <row r="30">
          <cell r="B30">
            <v>104022026</v>
          </cell>
        </row>
        <row r="31">
          <cell r="B31">
            <v>104022031</v>
          </cell>
        </row>
        <row r="32">
          <cell r="B32">
            <v>104026003</v>
          </cell>
        </row>
        <row r="33">
          <cell r="B33">
            <v>104029032</v>
          </cell>
        </row>
        <row r="34">
          <cell r="B34">
            <v>104029051</v>
          </cell>
        </row>
        <row r="35">
          <cell r="B35">
            <v>104029052</v>
          </cell>
        </row>
        <row r="36">
          <cell r="B36">
            <v>104029053</v>
          </cell>
        </row>
        <row r="37">
          <cell r="B37">
            <v>104029054</v>
          </cell>
        </row>
        <row r="38">
          <cell r="B38">
            <v>104029055</v>
          </cell>
        </row>
        <row r="39">
          <cell r="B39">
            <v>104029056</v>
          </cell>
        </row>
        <row r="40">
          <cell r="B40">
            <v>104029057</v>
          </cell>
        </row>
        <row r="41">
          <cell r="B41">
            <v>104030057</v>
          </cell>
        </row>
        <row r="42">
          <cell r="B42">
            <v>104030058</v>
          </cell>
        </row>
        <row r="43">
          <cell r="B43">
            <v>104030060</v>
          </cell>
        </row>
        <row r="44">
          <cell r="B44">
            <v>104076016</v>
          </cell>
        </row>
        <row r="45">
          <cell r="B45">
            <v>104077001</v>
          </cell>
        </row>
        <row r="46">
          <cell r="B46">
            <v>104077008</v>
          </cell>
        </row>
        <row r="47">
          <cell r="B47">
            <v>104080010</v>
          </cell>
        </row>
        <row r="48">
          <cell r="B48">
            <v>104080011</v>
          </cell>
        </row>
        <row r="49">
          <cell r="B49">
            <v>104096001</v>
          </cell>
        </row>
        <row r="50">
          <cell r="B50">
            <v>104098001</v>
          </cell>
        </row>
        <row r="51">
          <cell r="B51">
            <v>104098002</v>
          </cell>
        </row>
        <row r="52">
          <cell r="B52">
            <v>104098003</v>
          </cell>
        </row>
        <row r="53">
          <cell r="B53">
            <v>104098004</v>
          </cell>
        </row>
        <row r="54">
          <cell r="B54">
            <v>104098005</v>
          </cell>
        </row>
        <row r="55">
          <cell r="B55">
            <v>104098006</v>
          </cell>
        </row>
        <row r="56">
          <cell r="B56">
            <v>104098007</v>
          </cell>
        </row>
        <row r="57">
          <cell r="B57">
            <v>104098026</v>
          </cell>
        </row>
        <row r="58">
          <cell r="B58">
            <v>104098032</v>
          </cell>
        </row>
        <row r="59">
          <cell r="B59">
            <v>104098034</v>
          </cell>
        </row>
        <row r="60">
          <cell r="B60">
            <v>104098016</v>
          </cell>
        </row>
        <row r="61">
          <cell r="B61">
            <v>104098046</v>
          </cell>
        </row>
        <row r="62">
          <cell r="B62">
            <v>105013035</v>
          </cell>
        </row>
        <row r="63">
          <cell r="B63">
            <v>105013431</v>
          </cell>
        </row>
        <row r="64">
          <cell r="B64">
            <v>105013542</v>
          </cell>
        </row>
        <row r="65">
          <cell r="B65">
            <v>105013543</v>
          </cell>
        </row>
        <row r="66">
          <cell r="B66">
            <v>105013544</v>
          </cell>
        </row>
        <row r="67">
          <cell r="B67">
            <v>105013545</v>
          </cell>
        </row>
        <row r="68">
          <cell r="B68">
            <v>105013546</v>
          </cell>
        </row>
        <row r="69">
          <cell r="B69">
            <v>105013547</v>
          </cell>
        </row>
        <row r="70">
          <cell r="B70">
            <v>106001032</v>
          </cell>
        </row>
        <row r="71">
          <cell r="B71">
            <v>106001033</v>
          </cell>
        </row>
        <row r="72">
          <cell r="B72">
            <v>106001034</v>
          </cell>
        </row>
        <row r="73">
          <cell r="B73">
            <v>106001036</v>
          </cell>
        </row>
        <row r="74">
          <cell r="B74">
            <v>106001049</v>
          </cell>
        </row>
        <row r="75">
          <cell r="B75">
            <v>106001052</v>
          </cell>
        </row>
        <row r="76">
          <cell r="B76">
            <v>106001056</v>
          </cell>
        </row>
        <row r="77">
          <cell r="B77">
            <v>106002026</v>
          </cell>
        </row>
        <row r="78">
          <cell r="B78">
            <v>106002027</v>
          </cell>
        </row>
        <row r="79">
          <cell r="B79">
            <v>106002029</v>
          </cell>
        </row>
        <row r="80">
          <cell r="B80">
            <v>106002030</v>
          </cell>
        </row>
        <row r="81">
          <cell r="B81">
            <v>106003024</v>
          </cell>
        </row>
        <row r="82">
          <cell r="B82">
            <v>106016031</v>
          </cell>
        </row>
        <row r="83">
          <cell r="B83">
            <v>106030006</v>
          </cell>
        </row>
        <row r="84">
          <cell r="B84">
            <v>106030007</v>
          </cell>
        </row>
        <row r="85">
          <cell r="B85">
            <v>106030008</v>
          </cell>
        </row>
        <row r="86">
          <cell r="B86">
            <v>106030009</v>
          </cell>
        </row>
        <row r="87">
          <cell r="B87">
            <v>106036023</v>
          </cell>
        </row>
        <row r="88">
          <cell r="B88">
            <v>106037002</v>
          </cell>
        </row>
        <row r="89">
          <cell r="B89">
            <v>106037003</v>
          </cell>
        </row>
        <row r="90">
          <cell r="B90">
            <v>106037339</v>
          </cell>
        </row>
        <row r="91">
          <cell r="B91">
            <v>106037350</v>
          </cell>
        </row>
        <row r="92">
          <cell r="B92">
            <v>106065010</v>
          </cell>
        </row>
        <row r="93">
          <cell r="B93">
            <v>106098050</v>
          </cell>
        </row>
        <row r="94">
          <cell r="B94">
            <v>106106002</v>
          </cell>
        </row>
        <row r="95">
          <cell r="B95">
            <v>107001509</v>
          </cell>
        </row>
        <row r="96">
          <cell r="B96">
            <v>109012004</v>
          </cell>
        </row>
        <row r="97">
          <cell r="B97">
            <v>109012006</v>
          </cell>
        </row>
        <row r="98">
          <cell r="B98">
            <v>109012015</v>
          </cell>
        </row>
        <row r="99">
          <cell r="B99">
            <v>109012018</v>
          </cell>
        </row>
        <row r="100">
          <cell r="B100">
            <v>109012111</v>
          </cell>
        </row>
        <row r="101">
          <cell r="B101">
            <v>109012116</v>
          </cell>
        </row>
        <row r="102">
          <cell r="B102">
            <v>109012121</v>
          </cell>
        </row>
        <row r="103">
          <cell r="B103">
            <v>109012126</v>
          </cell>
        </row>
        <row r="104">
          <cell r="B104">
            <v>109012128</v>
          </cell>
        </row>
        <row r="105">
          <cell r="B105">
            <v>109012129</v>
          </cell>
        </row>
        <row r="106">
          <cell r="B106">
            <v>109012130</v>
          </cell>
        </row>
        <row r="107">
          <cell r="B107">
            <v>109012131</v>
          </cell>
        </row>
        <row r="108">
          <cell r="B108">
            <v>109012133</v>
          </cell>
        </row>
        <row r="109">
          <cell r="B109">
            <v>109012134</v>
          </cell>
        </row>
        <row r="110">
          <cell r="B110">
            <v>109012136</v>
          </cell>
        </row>
        <row r="111">
          <cell r="B111">
            <v>109012137</v>
          </cell>
        </row>
        <row r="112">
          <cell r="B112">
            <v>109012139</v>
          </cell>
        </row>
        <row r="113">
          <cell r="B113">
            <v>109012143</v>
          </cell>
        </row>
        <row r="114">
          <cell r="B114">
            <v>109012153</v>
          </cell>
        </row>
        <row r="115">
          <cell r="B115">
            <v>109012154</v>
          </cell>
        </row>
        <row r="116">
          <cell r="B116">
            <v>109012159</v>
          </cell>
        </row>
        <row r="117">
          <cell r="B117">
            <v>109012160</v>
          </cell>
        </row>
        <row r="118">
          <cell r="B118">
            <v>109012162</v>
          </cell>
        </row>
        <row r="119">
          <cell r="B119">
            <v>109012194</v>
          </cell>
        </row>
        <row r="120">
          <cell r="B120">
            <v>109012195</v>
          </cell>
        </row>
        <row r="121">
          <cell r="B121">
            <v>109012196</v>
          </cell>
        </row>
        <row r="122">
          <cell r="B122">
            <v>109012203</v>
          </cell>
        </row>
        <row r="123">
          <cell r="B123">
            <v>109012204</v>
          </cell>
        </row>
        <row r="124">
          <cell r="B124">
            <v>109012207</v>
          </cell>
        </row>
        <row r="125">
          <cell r="B125">
            <v>109012209</v>
          </cell>
        </row>
        <row r="126">
          <cell r="B126">
            <v>109012213</v>
          </cell>
        </row>
        <row r="127">
          <cell r="B127">
            <v>109012215</v>
          </cell>
        </row>
        <row r="128">
          <cell r="B128">
            <v>109012201</v>
          </cell>
        </row>
        <row r="129">
          <cell r="B129">
            <v>109012220</v>
          </cell>
        </row>
        <row r="130">
          <cell r="B130">
            <v>109012221</v>
          </cell>
        </row>
        <row r="131">
          <cell r="B131">
            <v>109012231</v>
          </cell>
        </row>
        <row r="132">
          <cell r="B132">
            <v>109012233</v>
          </cell>
        </row>
        <row r="133">
          <cell r="B133">
            <v>109012408</v>
          </cell>
        </row>
        <row r="134">
          <cell r="B134">
            <v>109012410</v>
          </cell>
        </row>
        <row r="135">
          <cell r="B135">
            <v>109019338</v>
          </cell>
        </row>
        <row r="136">
          <cell r="B136">
            <v>109019339</v>
          </cell>
        </row>
        <row r="137">
          <cell r="B137">
            <v>111123008</v>
          </cell>
        </row>
        <row r="138">
          <cell r="B138">
            <v>111123011</v>
          </cell>
        </row>
        <row r="139">
          <cell r="B139">
            <v>111123518</v>
          </cell>
        </row>
        <row r="140">
          <cell r="B140">
            <v>111123554</v>
          </cell>
        </row>
        <row r="141">
          <cell r="B141">
            <v>201005006</v>
          </cell>
        </row>
        <row r="142">
          <cell r="B142">
            <v>201028033</v>
          </cell>
        </row>
        <row r="143">
          <cell r="B143">
            <v>203023313</v>
          </cell>
        </row>
        <row r="144">
          <cell r="B144">
            <v>203023314</v>
          </cell>
        </row>
        <row r="145">
          <cell r="B145">
            <v>203023315</v>
          </cell>
        </row>
        <row r="146">
          <cell r="B146">
            <v>203023316</v>
          </cell>
        </row>
        <row r="147">
          <cell r="B147">
            <v>203023317</v>
          </cell>
        </row>
        <row r="148">
          <cell r="B148">
            <v>203023319</v>
          </cell>
        </row>
        <row r="149">
          <cell r="B149">
            <v>203023324</v>
          </cell>
        </row>
        <row r="150">
          <cell r="B150">
            <v>203023325</v>
          </cell>
        </row>
        <row r="151">
          <cell r="B151">
            <v>203023326</v>
          </cell>
        </row>
        <row r="152">
          <cell r="B152">
            <v>203023327</v>
          </cell>
        </row>
        <row r="153">
          <cell r="B153">
            <v>203023330</v>
          </cell>
        </row>
        <row r="154">
          <cell r="B154">
            <v>203023331</v>
          </cell>
        </row>
        <row r="155">
          <cell r="B155">
            <v>203023336</v>
          </cell>
        </row>
        <row r="156">
          <cell r="B156">
            <v>203023337</v>
          </cell>
        </row>
        <row r="157">
          <cell r="B157">
            <v>203023341</v>
          </cell>
        </row>
        <row r="158">
          <cell r="B158">
            <v>203023347</v>
          </cell>
        </row>
        <row r="159">
          <cell r="B159">
            <v>203023348</v>
          </cell>
        </row>
        <row r="160">
          <cell r="B160">
            <v>203023350</v>
          </cell>
        </row>
        <row r="161">
          <cell r="B161">
            <v>203023351</v>
          </cell>
        </row>
        <row r="162">
          <cell r="B162">
            <v>203023352</v>
          </cell>
        </row>
        <row r="163">
          <cell r="B163">
            <v>203023353</v>
          </cell>
        </row>
        <row r="164">
          <cell r="B164">
            <v>203023370</v>
          </cell>
        </row>
        <row r="165">
          <cell r="B165">
            <v>203023386</v>
          </cell>
        </row>
        <row r="166">
          <cell r="B166">
            <v>203115001</v>
          </cell>
        </row>
        <row r="167">
          <cell r="B167">
            <v>301001011</v>
          </cell>
        </row>
        <row r="168">
          <cell r="B168">
            <v>303017055</v>
          </cell>
        </row>
        <row r="169">
          <cell r="B169">
            <v>303017549</v>
          </cell>
        </row>
        <row r="170">
          <cell r="B170">
            <v>304016174</v>
          </cell>
        </row>
        <row r="171">
          <cell r="B171">
            <v>304016177</v>
          </cell>
        </row>
        <row r="172">
          <cell r="B172">
            <v>304016178</v>
          </cell>
        </row>
        <row r="173">
          <cell r="B173">
            <v>305011452</v>
          </cell>
        </row>
        <row r="174">
          <cell r="B174">
            <v>305011453</v>
          </cell>
        </row>
        <row r="175">
          <cell r="B175">
            <v>307032229</v>
          </cell>
        </row>
        <row r="176">
          <cell r="B176">
            <v>308003061</v>
          </cell>
        </row>
        <row r="177">
          <cell r="B177">
            <v>308007074</v>
          </cell>
        </row>
        <row r="178">
          <cell r="B178">
            <v>308010108</v>
          </cell>
        </row>
        <row r="179">
          <cell r="B179">
            <v>308010216</v>
          </cell>
        </row>
        <row r="180">
          <cell r="B180">
            <v>308020040</v>
          </cell>
        </row>
        <row r="181">
          <cell r="B181">
            <v>308026001</v>
          </cell>
        </row>
        <row r="182">
          <cell r="B182">
            <v>308026002</v>
          </cell>
        </row>
        <row r="183">
          <cell r="B183">
            <v>308026109</v>
          </cell>
        </row>
        <row r="184">
          <cell r="B184">
            <v>308033001</v>
          </cell>
        </row>
        <row r="185">
          <cell r="B185">
            <v>309019298</v>
          </cell>
        </row>
        <row r="186">
          <cell r="B186">
            <v>309019299</v>
          </cell>
        </row>
        <row r="187">
          <cell r="B187">
            <v>309019300</v>
          </cell>
        </row>
        <row r="188">
          <cell r="B188">
            <v>309019302</v>
          </cell>
        </row>
        <row r="189">
          <cell r="B189">
            <v>309019303</v>
          </cell>
        </row>
        <row r="190">
          <cell r="B190">
            <v>309019305</v>
          </cell>
        </row>
        <row r="191">
          <cell r="B191">
            <v>309019308</v>
          </cell>
        </row>
        <row r="192">
          <cell r="B192">
            <v>309019309</v>
          </cell>
        </row>
        <row r="193">
          <cell r="B193">
            <v>309033200</v>
          </cell>
        </row>
        <row r="194">
          <cell r="B194">
            <v>309033202</v>
          </cell>
        </row>
        <row r="195">
          <cell r="B195">
            <v>310012446</v>
          </cell>
        </row>
        <row r="196">
          <cell r="B196">
            <v>312039425</v>
          </cell>
        </row>
        <row r="197">
          <cell r="B197">
            <v>312040165</v>
          </cell>
        </row>
        <row r="198">
          <cell r="B198">
            <v>312041077</v>
          </cell>
        </row>
        <row r="199">
          <cell r="B199">
            <v>313017536</v>
          </cell>
        </row>
        <row r="200">
          <cell r="B200">
            <v>315002001</v>
          </cell>
        </row>
        <row r="201">
          <cell r="B201">
            <v>317103001</v>
          </cell>
        </row>
        <row r="202">
          <cell r="B202">
            <v>317103002</v>
          </cell>
        </row>
        <row r="203">
          <cell r="B203">
            <v>318001001</v>
          </cell>
        </row>
        <row r="204">
          <cell r="B204">
            <v>318002001</v>
          </cell>
        </row>
        <row r="205">
          <cell r="B205">
            <v>319001001</v>
          </cell>
        </row>
        <row r="206">
          <cell r="B206">
            <v>319002001</v>
          </cell>
        </row>
        <row r="207">
          <cell r="B207">
            <v>401007037</v>
          </cell>
        </row>
        <row r="208">
          <cell r="B208">
            <v>401007038</v>
          </cell>
        </row>
        <row r="209">
          <cell r="B209">
            <v>401009005</v>
          </cell>
        </row>
        <row r="210">
          <cell r="B210">
            <v>401086045</v>
          </cell>
        </row>
        <row r="211">
          <cell r="B211">
            <v>401086046</v>
          </cell>
        </row>
        <row r="212">
          <cell r="B212">
            <v>402011034</v>
          </cell>
        </row>
        <row r="213">
          <cell r="B213">
            <v>402015002</v>
          </cell>
        </row>
        <row r="214">
          <cell r="B214">
            <v>402015006</v>
          </cell>
        </row>
        <row r="215">
          <cell r="B215">
            <v>402015007</v>
          </cell>
        </row>
        <row r="216">
          <cell r="B216">
            <v>402015015</v>
          </cell>
        </row>
        <row r="217">
          <cell r="B217">
            <v>402044268</v>
          </cell>
        </row>
        <row r="218">
          <cell r="B218">
            <v>402044275</v>
          </cell>
        </row>
        <row r="219">
          <cell r="B219">
            <v>402044471</v>
          </cell>
        </row>
        <row r="220">
          <cell r="B220">
            <v>402046006</v>
          </cell>
        </row>
        <row r="221">
          <cell r="B221">
            <v>402046007</v>
          </cell>
        </row>
        <row r="222">
          <cell r="B222">
            <v>402046009</v>
          </cell>
        </row>
        <row r="223">
          <cell r="B223">
            <v>402046010</v>
          </cell>
        </row>
        <row r="224">
          <cell r="B224">
            <v>402046011</v>
          </cell>
        </row>
        <row r="225">
          <cell r="B225">
            <v>402046012</v>
          </cell>
        </row>
        <row r="226">
          <cell r="B226">
            <v>402046013</v>
          </cell>
        </row>
        <row r="227">
          <cell r="B227">
            <v>402046014</v>
          </cell>
        </row>
        <row r="228">
          <cell r="B228">
            <v>402046015</v>
          </cell>
        </row>
        <row r="229">
          <cell r="B229">
            <v>402046016</v>
          </cell>
        </row>
        <row r="230">
          <cell r="B230">
            <v>402046017</v>
          </cell>
        </row>
        <row r="231">
          <cell r="B231">
            <v>402046018</v>
          </cell>
        </row>
        <row r="232">
          <cell r="B232">
            <v>402052063</v>
          </cell>
        </row>
        <row r="233">
          <cell r="B233">
            <v>402052068</v>
          </cell>
        </row>
        <row r="234">
          <cell r="B234">
            <v>402052069</v>
          </cell>
        </row>
        <row r="235">
          <cell r="B235">
            <v>402052073</v>
          </cell>
        </row>
        <row r="236">
          <cell r="B236">
            <v>402052089</v>
          </cell>
        </row>
        <row r="237">
          <cell r="B237">
            <v>402067036</v>
          </cell>
        </row>
        <row r="238">
          <cell r="B238">
            <v>402068106</v>
          </cell>
        </row>
        <row r="239">
          <cell r="B239">
            <v>402068108</v>
          </cell>
        </row>
        <row r="240">
          <cell r="B240">
            <v>402068109</v>
          </cell>
        </row>
        <row r="241">
          <cell r="B241">
            <v>402068110</v>
          </cell>
        </row>
        <row r="242">
          <cell r="B242">
            <v>402068113</v>
          </cell>
        </row>
        <row r="243">
          <cell r="B243">
            <v>402068116</v>
          </cell>
        </row>
        <row r="244">
          <cell r="B244">
            <v>402069062</v>
          </cell>
        </row>
        <row r="245">
          <cell r="B245">
            <v>402069064</v>
          </cell>
        </row>
        <row r="246">
          <cell r="B246">
            <v>402069067</v>
          </cell>
        </row>
        <row r="247">
          <cell r="B247">
            <v>402069068</v>
          </cell>
        </row>
        <row r="248">
          <cell r="B248">
            <v>402069071</v>
          </cell>
        </row>
        <row r="249">
          <cell r="B249">
            <v>402069073</v>
          </cell>
        </row>
        <row r="250">
          <cell r="B250">
            <v>402069074</v>
          </cell>
        </row>
        <row r="251">
          <cell r="B251">
            <v>402069075</v>
          </cell>
        </row>
        <row r="252">
          <cell r="B252">
            <v>402102037</v>
          </cell>
        </row>
        <row r="253">
          <cell r="B253">
            <v>402102041</v>
          </cell>
        </row>
        <row r="254">
          <cell r="B254">
            <v>402102042</v>
          </cell>
        </row>
        <row r="255">
          <cell r="B255">
            <v>402102043</v>
          </cell>
        </row>
        <row r="256">
          <cell r="B256">
            <v>402102044</v>
          </cell>
        </row>
        <row r="257">
          <cell r="B257">
            <v>402117011</v>
          </cell>
        </row>
        <row r="258">
          <cell r="B258">
            <v>402117012</v>
          </cell>
        </row>
        <row r="259">
          <cell r="B259">
            <v>402117013</v>
          </cell>
        </row>
        <row r="260">
          <cell r="B260">
            <v>402117014</v>
          </cell>
        </row>
        <row r="261">
          <cell r="B261">
            <v>402117016</v>
          </cell>
        </row>
        <row r="262">
          <cell r="B262">
            <v>402117018</v>
          </cell>
        </row>
        <row r="263">
          <cell r="B263">
            <v>402117019</v>
          </cell>
        </row>
        <row r="264">
          <cell r="B264">
            <v>402117021</v>
          </cell>
        </row>
        <row r="265">
          <cell r="B265">
            <v>402117010</v>
          </cell>
        </row>
        <row r="266">
          <cell r="B266">
            <v>402117023</v>
          </cell>
        </row>
        <row r="267">
          <cell r="B267">
            <v>402117024</v>
          </cell>
        </row>
        <row r="268">
          <cell r="B268">
            <v>402128026</v>
          </cell>
        </row>
        <row r="269">
          <cell r="B269">
            <v>402128049</v>
          </cell>
        </row>
        <row r="270">
          <cell r="B270">
            <v>402128073</v>
          </cell>
        </row>
        <row r="271">
          <cell r="B271">
            <v>402128074</v>
          </cell>
        </row>
        <row r="272">
          <cell r="B272">
            <v>402128078</v>
          </cell>
        </row>
        <row r="273">
          <cell r="B273">
            <v>402128079</v>
          </cell>
        </row>
        <row r="274">
          <cell r="B274">
            <v>402131022</v>
          </cell>
        </row>
        <row r="275">
          <cell r="B275">
            <v>402131023</v>
          </cell>
        </row>
        <row r="276">
          <cell r="B276">
            <v>402131024</v>
          </cell>
        </row>
        <row r="277">
          <cell r="B277">
            <v>402131028</v>
          </cell>
        </row>
        <row r="278">
          <cell r="B278">
            <v>402131029</v>
          </cell>
        </row>
        <row r="279">
          <cell r="B279">
            <v>402131030</v>
          </cell>
        </row>
        <row r="280">
          <cell r="B280">
            <v>402140001</v>
          </cell>
        </row>
        <row r="281">
          <cell r="B281">
            <v>501009452</v>
          </cell>
        </row>
        <row r="282">
          <cell r="B282">
            <v>503031045</v>
          </cell>
        </row>
        <row r="283">
          <cell r="B283">
            <v>503031047</v>
          </cell>
        </row>
        <row r="284">
          <cell r="B284">
            <v>503031050</v>
          </cell>
        </row>
        <row r="285">
          <cell r="B285">
            <v>503031051</v>
          </cell>
        </row>
        <row r="286">
          <cell r="B286">
            <v>508024191</v>
          </cell>
        </row>
        <row r="287">
          <cell r="B287">
            <v>508024297</v>
          </cell>
        </row>
        <row r="288">
          <cell r="B288">
            <v>508033466</v>
          </cell>
        </row>
        <row r="289">
          <cell r="B289">
            <v>508033546</v>
          </cell>
        </row>
        <row r="290">
          <cell r="B290">
            <v>508033547</v>
          </cell>
        </row>
        <row r="291">
          <cell r="B291">
            <v>508033548</v>
          </cell>
        </row>
        <row r="292">
          <cell r="B292">
            <v>508033550</v>
          </cell>
        </row>
        <row r="293">
          <cell r="B293">
            <v>510032311</v>
          </cell>
        </row>
        <row r="294">
          <cell r="B294">
            <v>510032313</v>
          </cell>
        </row>
        <row r="295">
          <cell r="B295">
            <v>510032320</v>
          </cell>
        </row>
        <row r="296">
          <cell r="B296">
            <v>510032321</v>
          </cell>
        </row>
        <row r="297">
          <cell r="B297">
            <v>510032328</v>
          </cell>
        </row>
        <row r="298">
          <cell r="B298">
            <v>510037133</v>
          </cell>
        </row>
        <row r="299">
          <cell r="B299">
            <v>603013188</v>
          </cell>
        </row>
        <row r="300">
          <cell r="B300">
            <v>603013189</v>
          </cell>
        </row>
        <row r="301">
          <cell r="B301">
            <v>603013195</v>
          </cell>
        </row>
        <row r="302">
          <cell r="B302">
            <v>604010204</v>
          </cell>
        </row>
        <row r="303">
          <cell r="B303">
            <v>604010205</v>
          </cell>
        </row>
        <row r="304">
          <cell r="B304">
            <v>604010214</v>
          </cell>
        </row>
        <row r="305">
          <cell r="B305">
            <v>605027254</v>
          </cell>
        </row>
        <row r="306">
          <cell r="B306">
            <v>605028001</v>
          </cell>
        </row>
        <row r="307">
          <cell r="B307">
            <v>607064259</v>
          </cell>
        </row>
        <row r="308">
          <cell r="B308">
            <v>607064260</v>
          </cell>
        </row>
        <row r="309">
          <cell r="B309">
            <v>607078479</v>
          </cell>
        </row>
        <row r="310">
          <cell r="B310">
            <v>607078480</v>
          </cell>
        </row>
        <row r="311">
          <cell r="B311">
            <v>607078481</v>
          </cell>
        </row>
        <row r="312">
          <cell r="B312">
            <v>607078482</v>
          </cell>
        </row>
        <row r="313">
          <cell r="B313">
            <v>607078489</v>
          </cell>
        </row>
        <row r="314">
          <cell r="B314">
            <v>607078490</v>
          </cell>
        </row>
        <row r="315">
          <cell r="B315">
            <v>607078496</v>
          </cell>
        </row>
        <row r="316">
          <cell r="B316">
            <v>607113243</v>
          </cell>
        </row>
        <row r="317">
          <cell r="B317">
            <v>608035457</v>
          </cell>
        </row>
        <row r="318">
          <cell r="B318">
            <v>609090462</v>
          </cell>
        </row>
        <row r="319">
          <cell r="B319">
            <v>609090463</v>
          </cell>
        </row>
        <row r="320">
          <cell r="B320">
            <v>701045047</v>
          </cell>
        </row>
        <row r="321">
          <cell r="B321">
            <v>701045053</v>
          </cell>
        </row>
        <row r="322">
          <cell r="B322">
            <v>701045054</v>
          </cell>
        </row>
        <row r="323">
          <cell r="B323">
            <v>701045055</v>
          </cell>
        </row>
        <row r="324">
          <cell r="B324">
            <v>701045056</v>
          </cell>
        </row>
        <row r="325">
          <cell r="B325">
            <v>702017016</v>
          </cell>
        </row>
        <row r="326">
          <cell r="B326">
            <v>702017017</v>
          </cell>
        </row>
        <row r="327">
          <cell r="B327">
            <v>702017019</v>
          </cell>
        </row>
        <row r="328">
          <cell r="B328">
            <v>702017020</v>
          </cell>
        </row>
        <row r="329">
          <cell r="B329">
            <v>702017032</v>
          </cell>
        </row>
        <row r="330">
          <cell r="B330">
            <v>702017034</v>
          </cell>
        </row>
        <row r="331">
          <cell r="B331">
            <v>702018034</v>
          </cell>
        </row>
        <row r="332">
          <cell r="B332">
            <v>702018035</v>
          </cell>
        </row>
        <row r="333">
          <cell r="B333">
            <v>703023311</v>
          </cell>
        </row>
        <row r="334">
          <cell r="B334">
            <v>703023329</v>
          </cell>
        </row>
        <row r="335">
          <cell r="B335">
            <v>801004002</v>
          </cell>
        </row>
        <row r="336">
          <cell r="B336">
            <v>801007001</v>
          </cell>
        </row>
        <row r="337">
          <cell r="B337">
            <v>801007002</v>
          </cell>
        </row>
        <row r="338">
          <cell r="B338">
            <v>801007006</v>
          </cell>
        </row>
        <row r="339">
          <cell r="B339">
            <v>801013003</v>
          </cell>
        </row>
        <row r="340">
          <cell r="B340">
            <v>801024001</v>
          </cell>
        </row>
        <row r="341">
          <cell r="B341">
            <v>801024003</v>
          </cell>
        </row>
        <row r="342">
          <cell r="B342">
            <v>801024004</v>
          </cell>
        </row>
        <row r="343">
          <cell r="B343">
            <v>801024005</v>
          </cell>
        </row>
        <row r="344">
          <cell r="B344">
            <v>801031001</v>
          </cell>
        </row>
        <row r="345">
          <cell r="B345">
            <v>801032001</v>
          </cell>
        </row>
        <row r="346">
          <cell r="B346">
            <v>801032038</v>
          </cell>
        </row>
        <row r="347">
          <cell r="B347">
            <v>801032041</v>
          </cell>
        </row>
        <row r="348">
          <cell r="B348">
            <v>801032042</v>
          </cell>
        </row>
        <row r="349">
          <cell r="B349">
            <v>801032043</v>
          </cell>
        </row>
        <row r="350">
          <cell r="B350">
            <v>801032044</v>
          </cell>
        </row>
        <row r="351">
          <cell r="B351">
            <v>801032057</v>
          </cell>
        </row>
        <row r="352">
          <cell r="B352">
            <v>801032060</v>
          </cell>
        </row>
        <row r="353">
          <cell r="B353">
            <v>801032064</v>
          </cell>
        </row>
        <row r="354">
          <cell r="B354">
            <v>801034008</v>
          </cell>
        </row>
        <row r="355">
          <cell r="B355">
            <v>801038002</v>
          </cell>
        </row>
        <row r="356">
          <cell r="B356">
            <v>801056002</v>
          </cell>
        </row>
        <row r="357">
          <cell r="B357">
            <v>801058010</v>
          </cell>
        </row>
        <row r="358">
          <cell r="B358">
            <v>801058011</v>
          </cell>
        </row>
        <row r="359">
          <cell r="B359">
            <v>801058024</v>
          </cell>
        </row>
        <row r="360">
          <cell r="B360">
            <v>801058025</v>
          </cell>
        </row>
        <row r="361">
          <cell r="B361">
            <v>801058026</v>
          </cell>
        </row>
        <row r="362">
          <cell r="B362">
            <v>801058027</v>
          </cell>
        </row>
        <row r="363">
          <cell r="B363">
            <v>801058028</v>
          </cell>
        </row>
        <row r="364">
          <cell r="B364">
            <v>801059002</v>
          </cell>
        </row>
        <row r="365">
          <cell r="B365">
            <v>801059003</v>
          </cell>
        </row>
        <row r="366">
          <cell r="B366">
            <v>801066001</v>
          </cell>
        </row>
        <row r="367">
          <cell r="B367">
            <v>801066002</v>
          </cell>
        </row>
        <row r="368">
          <cell r="B368">
            <v>801066003</v>
          </cell>
        </row>
        <row r="369">
          <cell r="B369">
            <v>801068013</v>
          </cell>
        </row>
        <row r="370">
          <cell r="B370">
            <v>801068020</v>
          </cell>
        </row>
        <row r="371">
          <cell r="B371">
            <v>801070003</v>
          </cell>
        </row>
        <row r="372">
          <cell r="B372">
            <v>801079001</v>
          </cell>
        </row>
        <row r="373">
          <cell r="B373">
            <v>801079003</v>
          </cell>
        </row>
        <row r="374">
          <cell r="B374">
            <v>801079004</v>
          </cell>
        </row>
        <row r="375">
          <cell r="B375">
            <v>801080001</v>
          </cell>
        </row>
        <row r="376">
          <cell r="B376">
            <v>801084038</v>
          </cell>
        </row>
        <row r="377">
          <cell r="B377">
            <v>801084041</v>
          </cell>
        </row>
        <row r="378">
          <cell r="B378">
            <v>801084042</v>
          </cell>
        </row>
        <row r="379">
          <cell r="B379">
            <v>801084063</v>
          </cell>
        </row>
        <row r="380">
          <cell r="B380">
            <v>801085002</v>
          </cell>
        </row>
        <row r="381">
          <cell r="B381">
            <v>801085010</v>
          </cell>
        </row>
        <row r="382">
          <cell r="B382">
            <v>801086009</v>
          </cell>
        </row>
        <row r="383">
          <cell r="B383">
            <v>801086017</v>
          </cell>
        </row>
        <row r="384">
          <cell r="B384">
            <v>801088002</v>
          </cell>
        </row>
        <row r="385">
          <cell r="B385">
            <v>801088003</v>
          </cell>
        </row>
        <row r="386">
          <cell r="B386">
            <v>801088004</v>
          </cell>
        </row>
        <row r="387">
          <cell r="B387">
            <v>801088005</v>
          </cell>
        </row>
        <row r="388">
          <cell r="B388">
            <v>801088006</v>
          </cell>
        </row>
        <row r="389">
          <cell r="B389">
            <v>801088007</v>
          </cell>
        </row>
        <row r="390">
          <cell r="B390">
            <v>801093002</v>
          </cell>
        </row>
        <row r="391">
          <cell r="B391">
            <v>801101003</v>
          </cell>
        </row>
        <row r="392">
          <cell r="B392">
            <v>801102002</v>
          </cell>
        </row>
        <row r="393">
          <cell r="B393">
            <v>801104019</v>
          </cell>
        </row>
        <row r="394">
          <cell r="B394">
            <v>801104020</v>
          </cell>
        </row>
        <row r="395">
          <cell r="B395">
            <v>801104039</v>
          </cell>
        </row>
        <row r="396">
          <cell r="B396">
            <v>801117005</v>
          </cell>
        </row>
        <row r="397">
          <cell r="B397">
            <v>801117011</v>
          </cell>
        </row>
        <row r="398">
          <cell r="B398">
            <v>801118011</v>
          </cell>
        </row>
        <row r="399">
          <cell r="B399">
            <v>801119001</v>
          </cell>
        </row>
        <row r="400">
          <cell r="B400">
            <v>801124001</v>
          </cell>
        </row>
        <row r="401">
          <cell r="B401">
            <v>801124003</v>
          </cell>
        </row>
        <row r="402">
          <cell r="B402">
            <v>801127231</v>
          </cell>
        </row>
        <row r="403">
          <cell r="B403">
            <v>801130001</v>
          </cell>
        </row>
        <row r="404">
          <cell r="B404">
            <v>801130002</v>
          </cell>
        </row>
        <row r="405">
          <cell r="B405">
            <v>801130003</v>
          </cell>
        </row>
        <row r="406">
          <cell r="B406">
            <v>801131004</v>
          </cell>
        </row>
        <row r="407">
          <cell r="B407">
            <v>801134009</v>
          </cell>
        </row>
        <row r="408">
          <cell r="B408">
            <v>801138097</v>
          </cell>
        </row>
        <row r="409">
          <cell r="B409">
            <v>801139046</v>
          </cell>
        </row>
        <row r="410">
          <cell r="B410">
            <v>801139047</v>
          </cell>
        </row>
        <row r="411">
          <cell r="B411">
            <v>801145029</v>
          </cell>
        </row>
        <row r="412">
          <cell r="B412">
            <v>801148367</v>
          </cell>
        </row>
        <row r="413">
          <cell r="B413">
            <v>801148368</v>
          </cell>
        </row>
        <row r="414">
          <cell r="B414">
            <v>801149243</v>
          </cell>
        </row>
        <row r="415">
          <cell r="B415">
            <v>801154008</v>
          </cell>
        </row>
        <row r="416">
          <cell r="B416">
            <v>801167002</v>
          </cell>
        </row>
        <row r="417">
          <cell r="B417">
            <v>801167003</v>
          </cell>
        </row>
        <row r="418">
          <cell r="B418">
            <v>801167004</v>
          </cell>
        </row>
        <row r="419">
          <cell r="B419">
            <v>801173004</v>
          </cell>
        </row>
        <row r="420">
          <cell r="B420">
            <v>801173006</v>
          </cell>
        </row>
        <row r="421">
          <cell r="B421">
            <v>801176012</v>
          </cell>
        </row>
        <row r="422">
          <cell r="B422">
            <v>801176128</v>
          </cell>
        </row>
        <row r="423">
          <cell r="B423">
            <v>801176129</v>
          </cell>
        </row>
        <row r="424">
          <cell r="B424">
            <v>801176130</v>
          </cell>
        </row>
        <row r="425">
          <cell r="B425">
            <v>801176131</v>
          </cell>
        </row>
        <row r="426">
          <cell r="B426">
            <v>801179045</v>
          </cell>
        </row>
        <row r="427">
          <cell r="B427">
            <v>801179046</v>
          </cell>
        </row>
        <row r="428">
          <cell r="B428">
            <v>801179047</v>
          </cell>
        </row>
        <row r="429">
          <cell r="B429">
            <v>801179048</v>
          </cell>
        </row>
        <row r="430">
          <cell r="B430">
            <v>801179049</v>
          </cell>
        </row>
        <row r="431">
          <cell r="B431">
            <v>801179050</v>
          </cell>
        </row>
        <row r="432">
          <cell r="B432">
            <v>801179051</v>
          </cell>
        </row>
        <row r="433">
          <cell r="B433">
            <v>801179053</v>
          </cell>
        </row>
        <row r="434">
          <cell r="B434">
            <v>801179054</v>
          </cell>
        </row>
        <row r="435">
          <cell r="B435">
            <v>801179055</v>
          </cell>
        </row>
        <row r="436">
          <cell r="B436">
            <v>801179056</v>
          </cell>
        </row>
        <row r="437">
          <cell r="B437">
            <v>801179180</v>
          </cell>
        </row>
        <row r="438">
          <cell r="B438">
            <v>801179184</v>
          </cell>
        </row>
        <row r="439">
          <cell r="B439">
            <v>801180013</v>
          </cell>
        </row>
        <row r="440">
          <cell r="B440">
            <v>801180014</v>
          </cell>
        </row>
        <row r="441">
          <cell r="B441">
            <v>801181003</v>
          </cell>
        </row>
        <row r="442">
          <cell r="B442">
            <v>801181005</v>
          </cell>
        </row>
        <row r="443">
          <cell r="B443">
            <v>801187001</v>
          </cell>
        </row>
        <row r="444">
          <cell r="B444">
            <v>801187002</v>
          </cell>
        </row>
        <row r="445">
          <cell r="B445">
            <v>801187003</v>
          </cell>
        </row>
        <row r="446">
          <cell r="B446">
            <v>801187004</v>
          </cell>
        </row>
        <row r="447">
          <cell r="B447">
            <v>801188001</v>
          </cell>
        </row>
        <row r="448">
          <cell r="B448">
            <v>801188002</v>
          </cell>
        </row>
        <row r="449">
          <cell r="B449">
            <v>801188003</v>
          </cell>
        </row>
        <row r="450">
          <cell r="B450">
            <v>801188004</v>
          </cell>
        </row>
        <row r="451">
          <cell r="B451">
            <v>801188005</v>
          </cell>
        </row>
        <row r="452">
          <cell r="B452">
            <v>801188006</v>
          </cell>
        </row>
        <row r="453">
          <cell r="B453">
            <v>801188007</v>
          </cell>
        </row>
        <row r="454">
          <cell r="B454">
            <v>801188008</v>
          </cell>
        </row>
        <row r="455">
          <cell r="B455">
            <v>801188009</v>
          </cell>
        </row>
        <row r="456">
          <cell r="B456">
            <v>801188010</v>
          </cell>
        </row>
        <row r="457">
          <cell r="B457">
            <v>801188011</v>
          </cell>
        </row>
        <row r="458">
          <cell r="B458">
            <v>801188012</v>
          </cell>
        </row>
        <row r="459">
          <cell r="B459">
            <v>801189001</v>
          </cell>
        </row>
        <row r="460">
          <cell r="B460">
            <v>801190001</v>
          </cell>
        </row>
        <row r="461">
          <cell r="B461">
            <v>801191001</v>
          </cell>
        </row>
        <row r="462">
          <cell r="B462">
            <v>801191002</v>
          </cell>
        </row>
        <row r="463">
          <cell r="B463">
            <v>801191003</v>
          </cell>
        </row>
        <row r="464">
          <cell r="B464">
            <v>801192001</v>
          </cell>
        </row>
        <row r="465">
          <cell r="B465">
            <v>801192002</v>
          </cell>
        </row>
        <row r="466">
          <cell r="B466">
            <v>801192003</v>
          </cell>
        </row>
        <row r="467">
          <cell r="B467">
            <v>801192004</v>
          </cell>
        </row>
        <row r="468">
          <cell r="B468">
            <v>801192005</v>
          </cell>
        </row>
        <row r="469">
          <cell r="B469">
            <v>801192006</v>
          </cell>
        </row>
        <row r="470">
          <cell r="B470">
            <v>801192007</v>
          </cell>
        </row>
        <row r="471">
          <cell r="B471">
            <v>801193001</v>
          </cell>
        </row>
        <row r="472">
          <cell r="B472">
            <v>801194002</v>
          </cell>
        </row>
        <row r="473">
          <cell r="B473">
            <v>801195001</v>
          </cell>
        </row>
        <row r="474">
          <cell r="B474">
            <v>801207004</v>
          </cell>
        </row>
        <row r="475">
          <cell r="B475">
            <v>801209001</v>
          </cell>
        </row>
        <row r="476">
          <cell r="B476">
            <v>801210006</v>
          </cell>
        </row>
        <row r="477">
          <cell r="B477">
            <v>801213010</v>
          </cell>
        </row>
        <row r="478">
          <cell r="B478">
            <v>801213011</v>
          </cell>
        </row>
        <row r="479">
          <cell r="B479">
            <v>801213012</v>
          </cell>
        </row>
        <row r="480">
          <cell r="B480">
            <v>801213013</v>
          </cell>
        </row>
        <row r="481">
          <cell r="B481">
            <v>801217001</v>
          </cell>
        </row>
        <row r="482">
          <cell r="B482">
            <v>801217002</v>
          </cell>
        </row>
        <row r="483">
          <cell r="B483">
            <v>801218001</v>
          </cell>
        </row>
        <row r="484">
          <cell r="B484">
            <v>801224003</v>
          </cell>
        </row>
        <row r="485">
          <cell r="B485">
            <v>801224004</v>
          </cell>
        </row>
        <row r="486">
          <cell r="B486">
            <v>801224005</v>
          </cell>
        </row>
        <row r="487">
          <cell r="B487">
            <v>801224006</v>
          </cell>
        </row>
        <row r="488">
          <cell r="B488">
            <v>801225001</v>
          </cell>
        </row>
        <row r="489">
          <cell r="B489">
            <v>801235004</v>
          </cell>
        </row>
        <row r="490">
          <cell r="B490">
            <v>801240001</v>
          </cell>
        </row>
        <row r="491">
          <cell r="B491">
            <v>801252002</v>
          </cell>
        </row>
        <row r="492">
          <cell r="B492">
            <v>801252003</v>
          </cell>
        </row>
        <row r="493">
          <cell r="B493">
            <v>801272007</v>
          </cell>
        </row>
        <row r="494">
          <cell r="B494">
            <v>801272008</v>
          </cell>
        </row>
        <row r="495">
          <cell r="B495">
            <v>801272009</v>
          </cell>
        </row>
        <row r="496">
          <cell r="B496">
            <v>801273001</v>
          </cell>
        </row>
        <row r="497">
          <cell r="B497">
            <v>801294001</v>
          </cell>
        </row>
        <row r="498">
          <cell r="B498">
            <v>1002044545</v>
          </cell>
        </row>
        <row r="499">
          <cell r="B499">
            <v>1002044546</v>
          </cell>
        </row>
        <row r="500">
          <cell r="B500">
            <v>1004002452</v>
          </cell>
        </row>
        <row r="501">
          <cell r="B501">
            <v>1004032001</v>
          </cell>
        </row>
        <row r="502">
          <cell r="B502">
            <v>1004032002</v>
          </cell>
        </row>
        <row r="503">
          <cell r="B503">
            <v>1005097448</v>
          </cell>
        </row>
        <row r="504">
          <cell r="B504">
            <v>1102068171</v>
          </cell>
        </row>
        <row r="505">
          <cell r="B505">
            <v>1202027022</v>
          </cell>
        </row>
        <row r="506">
          <cell r="B506">
            <v>1202027032</v>
          </cell>
        </row>
        <row r="507">
          <cell r="B507">
            <v>1202035022</v>
          </cell>
        </row>
        <row r="508">
          <cell r="B508">
            <v>1202035078</v>
          </cell>
        </row>
        <row r="509">
          <cell r="B509">
            <v>1202046089</v>
          </cell>
        </row>
        <row r="510">
          <cell r="B510">
            <v>1202047362</v>
          </cell>
        </row>
        <row r="511">
          <cell r="B511">
            <v>1202047363</v>
          </cell>
        </row>
        <row r="512">
          <cell r="B512">
            <v>313017532</v>
          </cell>
        </row>
        <row r="513">
          <cell r="B513">
            <v>1202056001</v>
          </cell>
        </row>
        <row r="514">
          <cell r="B514">
            <v>1301024037</v>
          </cell>
        </row>
        <row r="515">
          <cell r="B515">
            <v>1301025059</v>
          </cell>
        </row>
        <row r="516">
          <cell r="B516">
            <v>1301026015</v>
          </cell>
        </row>
        <row r="517">
          <cell r="B517">
            <v>1301026016</v>
          </cell>
        </row>
        <row r="518">
          <cell r="B518">
            <v>1301027062</v>
          </cell>
        </row>
        <row r="519">
          <cell r="B519">
            <v>1301031007</v>
          </cell>
        </row>
        <row r="520">
          <cell r="B520">
            <v>1301033001</v>
          </cell>
        </row>
        <row r="521">
          <cell r="B521">
            <v>1301033002</v>
          </cell>
        </row>
        <row r="522">
          <cell r="B522">
            <v>1302040211</v>
          </cell>
        </row>
        <row r="523">
          <cell r="B523">
            <v>1302057306</v>
          </cell>
        </row>
        <row r="524">
          <cell r="B524">
            <v>1302061075</v>
          </cell>
        </row>
        <row r="525">
          <cell r="B525">
            <v>1402020070</v>
          </cell>
        </row>
        <row r="526">
          <cell r="B526">
            <v>1402021284</v>
          </cell>
        </row>
        <row r="527">
          <cell r="B527">
            <v>1402021286</v>
          </cell>
        </row>
        <row r="528">
          <cell r="B528">
            <v>1402026042</v>
          </cell>
        </row>
        <row r="529">
          <cell r="B529">
            <v>1402037246</v>
          </cell>
        </row>
        <row r="530">
          <cell r="B530">
            <v>1402037247</v>
          </cell>
        </row>
        <row r="531">
          <cell r="B531">
            <v>1402037254</v>
          </cell>
        </row>
        <row r="532">
          <cell r="B532">
            <v>1402038291</v>
          </cell>
        </row>
        <row r="533">
          <cell r="B533">
            <v>1402038293</v>
          </cell>
        </row>
        <row r="534">
          <cell r="B534">
            <v>1402038295</v>
          </cell>
        </row>
        <row r="535">
          <cell r="B535">
            <v>1402043002</v>
          </cell>
        </row>
        <row r="536">
          <cell r="B536">
            <v>1403004040</v>
          </cell>
        </row>
        <row r="537">
          <cell r="B537">
            <v>1404043166</v>
          </cell>
        </row>
        <row r="538">
          <cell r="B538">
            <v>1404043168</v>
          </cell>
        </row>
        <row r="539">
          <cell r="B539">
            <v>1404045051</v>
          </cell>
        </row>
        <row r="540">
          <cell r="B540">
            <v>1404045053</v>
          </cell>
        </row>
        <row r="541">
          <cell r="B541">
            <v>1404062233</v>
          </cell>
        </row>
        <row r="542">
          <cell r="B542">
            <v>1404110092</v>
          </cell>
        </row>
        <row r="543">
          <cell r="B543">
            <v>1404111048</v>
          </cell>
        </row>
        <row r="544">
          <cell r="B544">
            <v>1404132044</v>
          </cell>
        </row>
        <row r="545">
          <cell r="B545">
            <v>1405008041</v>
          </cell>
        </row>
        <row r="546">
          <cell r="B546">
            <v>1405008440</v>
          </cell>
        </row>
        <row r="547">
          <cell r="B547">
            <v>1405100281</v>
          </cell>
        </row>
        <row r="548">
          <cell r="B548">
            <v>1405100282</v>
          </cell>
        </row>
        <row r="549">
          <cell r="B549">
            <v>1405100284</v>
          </cell>
        </row>
        <row r="550">
          <cell r="B550">
            <v>1406015411</v>
          </cell>
        </row>
        <row r="551">
          <cell r="B551">
            <v>1406016008</v>
          </cell>
        </row>
        <row r="552">
          <cell r="B552">
            <v>1406016010</v>
          </cell>
        </row>
        <row r="553">
          <cell r="B553">
            <v>1406016011</v>
          </cell>
        </row>
        <row r="554">
          <cell r="B554">
            <v>1408043433</v>
          </cell>
        </row>
        <row r="555">
          <cell r="B555">
            <v>1409001042</v>
          </cell>
        </row>
        <row r="556">
          <cell r="B556">
            <v>1410019467</v>
          </cell>
        </row>
        <row r="557">
          <cell r="B557">
            <v>1410019469</v>
          </cell>
        </row>
        <row r="558">
          <cell r="B558">
            <v>1411045512</v>
          </cell>
        </row>
        <row r="559">
          <cell r="B559">
            <v>1411045516</v>
          </cell>
        </row>
        <row r="560">
          <cell r="B560">
            <v>1502058511</v>
          </cell>
        </row>
        <row r="561">
          <cell r="B561">
            <v>1502058512</v>
          </cell>
        </row>
        <row r="562">
          <cell r="B562">
            <v>1502058514</v>
          </cell>
        </row>
        <row r="563">
          <cell r="B563">
            <v>1502104285</v>
          </cell>
        </row>
        <row r="564">
          <cell r="B564">
            <v>1701080084</v>
          </cell>
        </row>
        <row r="565">
          <cell r="B565">
            <v>1702001001</v>
          </cell>
        </row>
        <row r="566">
          <cell r="B566">
            <v>1702002001</v>
          </cell>
        </row>
        <row r="567">
          <cell r="B567">
            <v>1702022032</v>
          </cell>
        </row>
        <row r="568">
          <cell r="B568">
            <v>1702025286</v>
          </cell>
        </row>
        <row r="569">
          <cell r="B569">
            <v>1702025287</v>
          </cell>
        </row>
        <row r="570">
          <cell r="B570">
            <v>1702025288</v>
          </cell>
        </row>
        <row r="571">
          <cell r="B571">
            <v>1702025289</v>
          </cell>
        </row>
        <row r="572">
          <cell r="B572">
            <v>1702025290</v>
          </cell>
        </row>
        <row r="573">
          <cell r="B573">
            <v>1702025291</v>
          </cell>
        </row>
        <row r="574">
          <cell r="B574">
            <v>1702025292</v>
          </cell>
        </row>
        <row r="575">
          <cell r="B575">
            <v>1702028125</v>
          </cell>
        </row>
        <row r="576">
          <cell r="B576">
            <v>1702028126</v>
          </cell>
        </row>
        <row r="577">
          <cell r="B577">
            <v>1702028127</v>
          </cell>
        </row>
        <row r="578">
          <cell r="B578">
            <v>1702028128</v>
          </cell>
        </row>
        <row r="579">
          <cell r="B579">
            <v>1706029027</v>
          </cell>
        </row>
        <row r="580">
          <cell r="B580">
            <v>1703108362</v>
          </cell>
        </row>
        <row r="581">
          <cell r="B581">
            <v>1704006037</v>
          </cell>
        </row>
        <row r="582">
          <cell r="B582">
            <v>1704006038</v>
          </cell>
        </row>
        <row r="583">
          <cell r="B583">
            <v>1704006039</v>
          </cell>
        </row>
        <row r="584">
          <cell r="B584">
            <v>1704006040</v>
          </cell>
        </row>
        <row r="585">
          <cell r="B585">
            <v>1704006041</v>
          </cell>
        </row>
        <row r="586">
          <cell r="B586">
            <v>1704006042</v>
          </cell>
        </row>
        <row r="587">
          <cell r="B587">
            <v>1704006043</v>
          </cell>
        </row>
        <row r="588">
          <cell r="B588">
            <v>1704006044</v>
          </cell>
        </row>
        <row r="589">
          <cell r="B589">
            <v>1704006045</v>
          </cell>
        </row>
        <row r="590">
          <cell r="B590">
            <v>1704006046</v>
          </cell>
        </row>
        <row r="591">
          <cell r="B591">
            <v>1704006048</v>
          </cell>
        </row>
        <row r="592">
          <cell r="B592">
            <v>1706014060</v>
          </cell>
        </row>
        <row r="593">
          <cell r="B593">
            <v>1706036049</v>
          </cell>
        </row>
        <row r="594">
          <cell r="B594">
            <v>1708033031</v>
          </cell>
        </row>
        <row r="595">
          <cell r="B595">
            <v>1304005037</v>
          </cell>
        </row>
        <row r="596">
          <cell r="B596">
            <v>1304007396</v>
          </cell>
        </row>
        <row r="597">
          <cell r="B597">
            <v>1304018083</v>
          </cell>
        </row>
        <row r="598">
          <cell r="B598">
            <v>1807016032</v>
          </cell>
        </row>
        <row r="599">
          <cell r="B599" t="str">
            <v>1807016032</v>
          </cell>
        </row>
        <row r="600">
          <cell r="B600">
            <v>805002002</v>
          </cell>
        </row>
        <row r="601">
          <cell r="B601">
            <v>803017001</v>
          </cell>
        </row>
        <row r="602">
          <cell r="B602">
            <v>1203034353</v>
          </cell>
        </row>
        <row r="603">
          <cell r="B603">
            <v>1205006281</v>
          </cell>
        </row>
        <row r="604">
          <cell r="B604">
            <v>1205006282</v>
          </cell>
        </row>
        <row r="605">
          <cell r="B605">
            <v>1207037391</v>
          </cell>
        </row>
        <row r="606">
          <cell r="B606">
            <v>1207060368</v>
          </cell>
        </row>
        <row r="607">
          <cell r="B607">
            <v>1207053253</v>
          </cell>
        </row>
        <row r="608">
          <cell r="B608">
            <v>805001018</v>
          </cell>
        </row>
        <row r="609">
          <cell r="B609">
            <v>805004004</v>
          </cell>
        </row>
        <row r="610">
          <cell r="B610">
            <v>806003004</v>
          </cell>
        </row>
        <row r="611">
          <cell r="B611">
            <v>1210015254</v>
          </cell>
        </row>
        <row r="612">
          <cell r="B612">
            <v>805004006</v>
          </cell>
        </row>
        <row r="613">
          <cell r="B613">
            <v>1201020299</v>
          </cell>
        </row>
        <row r="614">
          <cell r="B614">
            <v>1211001004</v>
          </cell>
        </row>
        <row r="615">
          <cell r="B615">
            <v>1201015398</v>
          </cell>
        </row>
        <row r="616">
          <cell r="B616">
            <v>1201015400</v>
          </cell>
        </row>
        <row r="617">
          <cell r="B617">
            <v>805004005</v>
          </cell>
        </row>
        <row r="618">
          <cell r="B618">
            <v>1201020268</v>
          </cell>
        </row>
        <row r="619">
          <cell r="B619">
            <v>805001019</v>
          </cell>
        </row>
        <row r="620">
          <cell r="B620">
            <v>901038007</v>
          </cell>
        </row>
        <row r="621">
          <cell r="B621">
            <v>904114222</v>
          </cell>
        </row>
        <row r="622">
          <cell r="B622">
            <v>904114223</v>
          </cell>
        </row>
        <row r="623">
          <cell r="B623">
            <v>1210017016</v>
          </cell>
        </row>
        <row r="624">
          <cell r="B624">
            <v>1210023020</v>
          </cell>
        </row>
        <row r="625">
          <cell r="B625">
            <v>1803070114</v>
          </cell>
        </row>
        <row r="626">
          <cell r="B626">
            <v>1805006073</v>
          </cell>
        </row>
        <row r="627">
          <cell r="B627">
            <v>1807007043</v>
          </cell>
        </row>
        <row r="628">
          <cell r="B628">
            <v>1807013047</v>
          </cell>
        </row>
        <row r="629">
          <cell r="B629">
            <v>1807013048</v>
          </cell>
        </row>
        <row r="630">
          <cell r="B630">
            <v>1807126290</v>
          </cell>
        </row>
        <row r="631">
          <cell r="B631">
            <v>106107001</v>
          </cell>
        </row>
        <row r="632">
          <cell r="B632">
            <v>109019342</v>
          </cell>
        </row>
        <row r="633">
          <cell r="B633">
            <v>111123551</v>
          </cell>
        </row>
        <row r="634">
          <cell r="B634">
            <v>308010219</v>
          </cell>
        </row>
        <row r="635">
          <cell r="B635">
            <v>313017525</v>
          </cell>
        </row>
        <row r="636">
          <cell r="B636">
            <v>313017527</v>
          </cell>
        </row>
        <row r="637">
          <cell r="B637">
            <v>1202052040</v>
          </cell>
        </row>
        <row r="638">
          <cell r="B638">
            <v>314013001</v>
          </cell>
        </row>
        <row r="639">
          <cell r="B639">
            <v>402056007</v>
          </cell>
        </row>
        <row r="640">
          <cell r="B640">
            <v>402135001</v>
          </cell>
        </row>
        <row r="641">
          <cell r="B641">
            <v>501009299</v>
          </cell>
        </row>
        <row r="642">
          <cell r="B642">
            <v>501009457</v>
          </cell>
        </row>
        <row r="643">
          <cell r="B643">
            <v>501009458</v>
          </cell>
        </row>
        <row r="644">
          <cell r="B644">
            <v>501009459</v>
          </cell>
        </row>
        <row r="645">
          <cell r="B645">
            <v>501009460</v>
          </cell>
        </row>
        <row r="646">
          <cell r="B646">
            <v>501009461</v>
          </cell>
        </row>
        <row r="647">
          <cell r="B647">
            <v>501009462</v>
          </cell>
        </row>
        <row r="648">
          <cell r="B648">
            <v>501009463</v>
          </cell>
        </row>
        <row r="649">
          <cell r="B649">
            <v>502002010</v>
          </cell>
        </row>
        <row r="650">
          <cell r="B650">
            <v>502091510</v>
          </cell>
        </row>
        <row r="651">
          <cell r="B651">
            <v>502091511</v>
          </cell>
        </row>
        <row r="652">
          <cell r="B652">
            <v>502091512</v>
          </cell>
        </row>
        <row r="653">
          <cell r="B653">
            <v>503008119</v>
          </cell>
        </row>
        <row r="654">
          <cell r="B654">
            <v>503025541</v>
          </cell>
        </row>
        <row r="655">
          <cell r="B655">
            <v>504014001</v>
          </cell>
        </row>
        <row r="656">
          <cell r="B656">
            <v>506010009</v>
          </cell>
        </row>
        <row r="657">
          <cell r="B657">
            <v>506011006</v>
          </cell>
        </row>
        <row r="658">
          <cell r="B658">
            <v>506011007</v>
          </cell>
        </row>
        <row r="659">
          <cell r="B659">
            <v>506011013</v>
          </cell>
        </row>
        <row r="660">
          <cell r="B660">
            <v>506011015</v>
          </cell>
        </row>
        <row r="661">
          <cell r="B661">
            <v>506011016</v>
          </cell>
        </row>
        <row r="662">
          <cell r="B662">
            <v>506011017</v>
          </cell>
        </row>
        <row r="663">
          <cell r="B663">
            <v>506011018</v>
          </cell>
        </row>
        <row r="664">
          <cell r="B664">
            <v>506011020</v>
          </cell>
        </row>
        <row r="665">
          <cell r="B665">
            <v>506011035</v>
          </cell>
        </row>
        <row r="666">
          <cell r="B666">
            <v>506011036</v>
          </cell>
        </row>
        <row r="667">
          <cell r="B667">
            <v>506011037</v>
          </cell>
        </row>
        <row r="668">
          <cell r="B668">
            <v>506011038</v>
          </cell>
        </row>
        <row r="669">
          <cell r="B669">
            <v>506011039</v>
          </cell>
        </row>
        <row r="670">
          <cell r="B670">
            <v>506011040</v>
          </cell>
        </row>
        <row r="671">
          <cell r="B671">
            <v>506011041</v>
          </cell>
        </row>
        <row r="672">
          <cell r="B672">
            <v>506011042</v>
          </cell>
        </row>
        <row r="673">
          <cell r="B673">
            <v>506011043</v>
          </cell>
        </row>
        <row r="674">
          <cell r="B674">
            <v>506011044</v>
          </cell>
        </row>
        <row r="675">
          <cell r="B675">
            <v>506011045</v>
          </cell>
        </row>
        <row r="676">
          <cell r="B676">
            <v>506021030</v>
          </cell>
        </row>
        <row r="677">
          <cell r="B677">
            <v>506021032</v>
          </cell>
        </row>
        <row r="678">
          <cell r="B678">
            <v>506021033</v>
          </cell>
        </row>
        <row r="679">
          <cell r="B679">
            <v>506021034</v>
          </cell>
        </row>
        <row r="680">
          <cell r="B680">
            <v>506021035</v>
          </cell>
        </row>
        <row r="681">
          <cell r="B681">
            <v>506021036</v>
          </cell>
        </row>
        <row r="682">
          <cell r="B682">
            <v>506021037</v>
          </cell>
        </row>
        <row r="683">
          <cell r="B683">
            <v>506021038</v>
          </cell>
        </row>
        <row r="684">
          <cell r="B684">
            <v>506021039</v>
          </cell>
        </row>
        <row r="685">
          <cell r="B685">
            <v>506021041</v>
          </cell>
        </row>
        <row r="686">
          <cell r="B686">
            <v>506021042</v>
          </cell>
        </row>
        <row r="687">
          <cell r="B687">
            <v>506021044</v>
          </cell>
        </row>
        <row r="688">
          <cell r="B688">
            <v>506021045</v>
          </cell>
        </row>
        <row r="689">
          <cell r="B689">
            <v>506021046</v>
          </cell>
        </row>
        <row r="690">
          <cell r="B690">
            <v>506021047</v>
          </cell>
        </row>
        <row r="691">
          <cell r="B691">
            <v>506021060</v>
          </cell>
        </row>
        <row r="692">
          <cell r="B692">
            <v>506021061</v>
          </cell>
        </row>
        <row r="693">
          <cell r="B693">
            <v>506072396</v>
          </cell>
        </row>
        <row r="694">
          <cell r="B694">
            <v>506072397</v>
          </cell>
        </row>
        <row r="695">
          <cell r="B695">
            <v>506072402</v>
          </cell>
        </row>
        <row r="696">
          <cell r="B696">
            <v>506088029</v>
          </cell>
        </row>
        <row r="697">
          <cell r="B697">
            <v>506088030</v>
          </cell>
        </row>
        <row r="698">
          <cell r="B698">
            <v>506088031</v>
          </cell>
        </row>
        <row r="699">
          <cell r="B699">
            <v>506088032</v>
          </cell>
        </row>
        <row r="700">
          <cell r="B700">
            <v>506088033</v>
          </cell>
        </row>
        <row r="701">
          <cell r="B701">
            <v>506088034</v>
          </cell>
        </row>
        <row r="702">
          <cell r="B702">
            <v>506088035</v>
          </cell>
        </row>
        <row r="703">
          <cell r="B703">
            <v>506088036</v>
          </cell>
        </row>
        <row r="704">
          <cell r="B704">
            <v>506088037</v>
          </cell>
        </row>
        <row r="705">
          <cell r="B705">
            <v>506088038</v>
          </cell>
        </row>
        <row r="706">
          <cell r="B706">
            <v>506088039</v>
          </cell>
        </row>
        <row r="707">
          <cell r="B707">
            <v>506109299</v>
          </cell>
        </row>
        <row r="708">
          <cell r="B708">
            <v>506109300</v>
          </cell>
        </row>
        <row r="709">
          <cell r="B709">
            <v>506109301</v>
          </cell>
        </row>
        <row r="710">
          <cell r="B710">
            <v>506109304</v>
          </cell>
        </row>
        <row r="711">
          <cell r="B711">
            <v>506109305</v>
          </cell>
        </row>
        <row r="712">
          <cell r="B712">
            <v>506110001</v>
          </cell>
        </row>
        <row r="713">
          <cell r="B713">
            <v>506110002</v>
          </cell>
        </row>
        <row r="714">
          <cell r="B714">
            <v>506110003</v>
          </cell>
        </row>
        <row r="715">
          <cell r="B715">
            <v>507003012</v>
          </cell>
        </row>
        <row r="716">
          <cell r="B716">
            <v>507011041</v>
          </cell>
        </row>
        <row r="717">
          <cell r="B717">
            <v>507020067</v>
          </cell>
        </row>
        <row r="718">
          <cell r="B718">
            <v>507033044</v>
          </cell>
        </row>
        <row r="719">
          <cell r="B719">
            <v>507034035</v>
          </cell>
        </row>
        <row r="720">
          <cell r="B720">
            <v>507040050</v>
          </cell>
        </row>
        <row r="721">
          <cell r="B721">
            <v>507049001</v>
          </cell>
        </row>
        <row r="722">
          <cell r="B722">
            <v>507049002</v>
          </cell>
        </row>
        <row r="723">
          <cell r="B723">
            <v>508024190</v>
          </cell>
        </row>
        <row r="724">
          <cell r="B724">
            <v>509006169</v>
          </cell>
        </row>
        <row r="725">
          <cell r="B725">
            <v>510022180</v>
          </cell>
        </row>
        <row r="726">
          <cell r="B726">
            <v>510031213</v>
          </cell>
        </row>
        <row r="727">
          <cell r="B727">
            <v>510032043</v>
          </cell>
        </row>
        <row r="728">
          <cell r="B728">
            <v>510037129</v>
          </cell>
        </row>
        <row r="729">
          <cell r="B729">
            <v>510037130</v>
          </cell>
        </row>
        <row r="730">
          <cell r="B730">
            <v>510037135</v>
          </cell>
        </row>
        <row r="731">
          <cell r="B731">
            <v>510037136</v>
          </cell>
        </row>
        <row r="732">
          <cell r="B732">
            <v>510037137</v>
          </cell>
        </row>
        <row r="733">
          <cell r="B733">
            <v>510037138</v>
          </cell>
        </row>
        <row r="734">
          <cell r="B734">
            <v>510037139</v>
          </cell>
        </row>
        <row r="735">
          <cell r="B735">
            <v>510037140</v>
          </cell>
        </row>
        <row r="736">
          <cell r="B736">
            <v>510037141</v>
          </cell>
        </row>
        <row r="737">
          <cell r="B737">
            <v>510037142</v>
          </cell>
        </row>
        <row r="738">
          <cell r="B738">
            <v>510037143</v>
          </cell>
        </row>
        <row r="739">
          <cell r="B739">
            <v>510037144</v>
          </cell>
        </row>
        <row r="740">
          <cell r="B740">
            <v>510037145</v>
          </cell>
        </row>
        <row r="741">
          <cell r="B741">
            <v>510037146</v>
          </cell>
        </row>
        <row r="742">
          <cell r="B742">
            <v>510037147</v>
          </cell>
        </row>
        <row r="743">
          <cell r="B743">
            <v>510037148</v>
          </cell>
        </row>
        <row r="744">
          <cell r="B744">
            <v>510037149</v>
          </cell>
        </row>
        <row r="745">
          <cell r="B745">
            <v>510037150</v>
          </cell>
        </row>
        <row r="746">
          <cell r="B746">
            <v>510037151</v>
          </cell>
        </row>
        <row r="747">
          <cell r="B747">
            <v>510037152</v>
          </cell>
        </row>
        <row r="748">
          <cell r="B748">
            <v>510038099</v>
          </cell>
        </row>
        <row r="749">
          <cell r="B749">
            <v>510038101</v>
          </cell>
        </row>
        <row r="750">
          <cell r="B750">
            <v>510040252</v>
          </cell>
        </row>
        <row r="751">
          <cell r="B751">
            <v>510040253</v>
          </cell>
        </row>
        <row r="752">
          <cell r="B752">
            <v>510041215</v>
          </cell>
        </row>
        <row r="753">
          <cell r="B753">
            <v>510041222</v>
          </cell>
        </row>
        <row r="754">
          <cell r="B754">
            <v>510042217</v>
          </cell>
        </row>
        <row r="755">
          <cell r="B755">
            <v>510043254</v>
          </cell>
        </row>
        <row r="756">
          <cell r="B756">
            <v>511017080</v>
          </cell>
        </row>
        <row r="757">
          <cell r="B757">
            <v>513001454</v>
          </cell>
        </row>
        <row r="758">
          <cell r="B758">
            <v>513001457</v>
          </cell>
        </row>
        <row r="759">
          <cell r="B759">
            <v>513001458</v>
          </cell>
        </row>
        <row r="760">
          <cell r="B760">
            <v>513001460</v>
          </cell>
        </row>
        <row r="761">
          <cell r="B761">
            <v>513001461</v>
          </cell>
        </row>
        <row r="762">
          <cell r="B762">
            <v>514001001</v>
          </cell>
        </row>
        <row r="763">
          <cell r="B763">
            <v>601011071</v>
          </cell>
        </row>
        <row r="764">
          <cell r="B764">
            <v>801079015</v>
          </cell>
        </row>
        <row r="765">
          <cell r="B765">
            <v>801079016</v>
          </cell>
        </row>
        <row r="766">
          <cell r="B766">
            <v>801079017</v>
          </cell>
        </row>
        <row r="767">
          <cell r="B767">
            <v>801079018</v>
          </cell>
        </row>
        <row r="768">
          <cell r="B768">
            <v>801079019</v>
          </cell>
        </row>
        <row r="769">
          <cell r="B769">
            <v>801079020</v>
          </cell>
        </row>
        <row r="770">
          <cell r="B770">
            <v>801196001</v>
          </cell>
        </row>
        <row r="771">
          <cell r="B771">
            <v>801199007</v>
          </cell>
        </row>
        <row r="772">
          <cell r="B772">
            <v>801199008</v>
          </cell>
        </row>
        <row r="773">
          <cell r="B773">
            <v>801199009</v>
          </cell>
        </row>
        <row r="774">
          <cell r="B774">
            <v>801199010</v>
          </cell>
        </row>
        <row r="775">
          <cell r="B775">
            <v>903094294</v>
          </cell>
        </row>
        <row r="776">
          <cell r="B776">
            <v>903094297</v>
          </cell>
        </row>
        <row r="777">
          <cell r="B777">
            <v>903094299</v>
          </cell>
        </row>
        <row r="778">
          <cell r="B778">
            <v>903094302</v>
          </cell>
        </row>
        <row r="779">
          <cell r="B779">
            <v>903094432</v>
          </cell>
        </row>
        <row r="780">
          <cell r="B780">
            <v>1102068022</v>
          </cell>
        </row>
        <row r="781">
          <cell r="B781">
            <v>1401004132</v>
          </cell>
        </row>
        <row r="782">
          <cell r="B782">
            <v>1402029029</v>
          </cell>
        </row>
        <row r="783">
          <cell r="B783">
            <v>1402030012</v>
          </cell>
        </row>
        <row r="784">
          <cell r="B784">
            <v>1501085001</v>
          </cell>
        </row>
        <row r="785">
          <cell r="B785">
            <v>1602002001</v>
          </cell>
        </row>
        <row r="786">
          <cell r="B786">
            <v>1614001142</v>
          </cell>
        </row>
        <row r="787">
          <cell r="B787">
            <v>1614003180</v>
          </cell>
        </row>
        <row r="788">
          <cell r="B788">
            <v>1614004407</v>
          </cell>
        </row>
        <row r="789">
          <cell r="B789">
            <v>1614004410</v>
          </cell>
        </row>
        <row r="790">
          <cell r="B790">
            <v>1615010001</v>
          </cell>
        </row>
        <row r="791">
          <cell r="B791">
            <v>1615013269</v>
          </cell>
        </row>
        <row r="792">
          <cell r="B792">
            <v>1615013270</v>
          </cell>
        </row>
        <row r="793">
          <cell r="B793">
            <v>1615017140</v>
          </cell>
        </row>
        <row r="794">
          <cell r="B794">
            <v>1627058002</v>
          </cell>
        </row>
        <row r="795">
          <cell r="B795">
            <v>1629001007</v>
          </cell>
        </row>
        <row r="796">
          <cell r="B796">
            <v>1632004002</v>
          </cell>
        </row>
        <row r="797">
          <cell r="B797">
            <v>1701005001</v>
          </cell>
        </row>
        <row r="798">
          <cell r="B798">
            <v>1701013016</v>
          </cell>
        </row>
        <row r="799">
          <cell r="B799">
            <v>1701095478</v>
          </cell>
        </row>
        <row r="800">
          <cell r="B800">
            <v>1701099279</v>
          </cell>
        </row>
        <row r="801">
          <cell r="B801">
            <v>1702005040</v>
          </cell>
        </row>
        <row r="802">
          <cell r="B802">
            <v>1702005041</v>
          </cell>
        </row>
        <row r="803">
          <cell r="B803">
            <v>1702005043</v>
          </cell>
        </row>
        <row r="804">
          <cell r="B804">
            <v>1702007116</v>
          </cell>
        </row>
        <row r="805">
          <cell r="B805">
            <v>1702025293</v>
          </cell>
        </row>
        <row r="806">
          <cell r="B806">
            <v>1702032080</v>
          </cell>
        </row>
        <row r="807">
          <cell r="B807">
            <v>1702032081</v>
          </cell>
        </row>
        <row r="808">
          <cell r="B808">
            <v>1702032082</v>
          </cell>
        </row>
        <row r="809">
          <cell r="B809">
            <v>1702042200</v>
          </cell>
        </row>
        <row r="810">
          <cell r="B810">
            <v>1702042201</v>
          </cell>
        </row>
        <row r="811">
          <cell r="B811">
            <v>1702047001</v>
          </cell>
        </row>
        <row r="812">
          <cell r="B812">
            <v>1702047002</v>
          </cell>
        </row>
        <row r="813">
          <cell r="B813">
            <v>1702054001</v>
          </cell>
        </row>
        <row r="814">
          <cell r="B814">
            <v>1703004001</v>
          </cell>
        </row>
        <row r="815">
          <cell r="B815">
            <v>1703004002</v>
          </cell>
        </row>
        <row r="816">
          <cell r="B816">
            <v>1703005018</v>
          </cell>
        </row>
        <row r="817">
          <cell r="B817">
            <v>1703005019</v>
          </cell>
        </row>
        <row r="818">
          <cell r="B818">
            <v>1703021013</v>
          </cell>
        </row>
        <row r="819">
          <cell r="B819">
            <v>1703034002</v>
          </cell>
        </row>
        <row r="820">
          <cell r="B820">
            <v>1703034003</v>
          </cell>
        </row>
        <row r="821">
          <cell r="B821">
            <v>1703035004</v>
          </cell>
        </row>
        <row r="822">
          <cell r="B822">
            <v>1703041002</v>
          </cell>
        </row>
        <row r="823">
          <cell r="B823">
            <v>1703041004</v>
          </cell>
        </row>
        <row r="824">
          <cell r="B824">
            <v>1703041006</v>
          </cell>
        </row>
        <row r="825">
          <cell r="B825">
            <v>1703042003</v>
          </cell>
        </row>
        <row r="826">
          <cell r="B826">
            <v>1703048009</v>
          </cell>
        </row>
        <row r="827">
          <cell r="B827">
            <v>1703049022</v>
          </cell>
        </row>
        <row r="828">
          <cell r="B828">
            <v>1703051004</v>
          </cell>
        </row>
        <row r="829">
          <cell r="B829">
            <v>1703073012</v>
          </cell>
        </row>
        <row r="830">
          <cell r="B830">
            <v>1703073013</v>
          </cell>
        </row>
        <row r="831">
          <cell r="B831">
            <v>1703075003</v>
          </cell>
        </row>
        <row r="832">
          <cell r="B832">
            <v>1703075004</v>
          </cell>
        </row>
        <row r="833">
          <cell r="B833">
            <v>1703079013</v>
          </cell>
        </row>
        <row r="834">
          <cell r="B834">
            <v>1703079015</v>
          </cell>
        </row>
        <row r="835">
          <cell r="B835">
            <v>1703079016</v>
          </cell>
        </row>
        <row r="836">
          <cell r="B836">
            <v>1703081006</v>
          </cell>
        </row>
        <row r="837">
          <cell r="B837">
            <v>1703082010</v>
          </cell>
        </row>
        <row r="838">
          <cell r="B838">
            <v>1703083008</v>
          </cell>
        </row>
        <row r="839">
          <cell r="B839">
            <v>1703086011</v>
          </cell>
        </row>
        <row r="840">
          <cell r="B840">
            <v>1703088001</v>
          </cell>
        </row>
        <row r="841">
          <cell r="B841">
            <v>1703088027</v>
          </cell>
        </row>
        <row r="842">
          <cell r="B842">
            <v>1703088028</v>
          </cell>
        </row>
        <row r="843">
          <cell r="B843">
            <v>1703088029</v>
          </cell>
        </row>
        <row r="844">
          <cell r="B844">
            <v>1703089005</v>
          </cell>
        </row>
        <row r="845">
          <cell r="B845">
            <v>1703089006</v>
          </cell>
        </row>
        <row r="846">
          <cell r="B846">
            <v>1703092006</v>
          </cell>
        </row>
        <row r="847">
          <cell r="B847">
            <v>1703092015</v>
          </cell>
        </row>
        <row r="848">
          <cell r="B848">
            <v>1703092026</v>
          </cell>
        </row>
        <row r="849">
          <cell r="B849">
            <v>1703093022</v>
          </cell>
        </row>
        <row r="850">
          <cell r="B850">
            <v>1703101008</v>
          </cell>
        </row>
        <row r="851">
          <cell r="B851">
            <v>1703105221</v>
          </cell>
        </row>
        <row r="852">
          <cell r="B852">
            <v>1703105222</v>
          </cell>
        </row>
        <row r="853">
          <cell r="B853">
            <v>1703106453</v>
          </cell>
        </row>
        <row r="854">
          <cell r="B854">
            <v>1703108353</v>
          </cell>
        </row>
        <row r="855">
          <cell r="B855">
            <v>1703130004</v>
          </cell>
        </row>
        <row r="856">
          <cell r="B856">
            <v>1703139001</v>
          </cell>
        </row>
        <row r="857">
          <cell r="B857">
            <v>1703139036</v>
          </cell>
        </row>
        <row r="858">
          <cell r="B858">
            <v>1703140001</v>
          </cell>
        </row>
        <row r="859">
          <cell r="B859">
            <v>1703143001</v>
          </cell>
        </row>
        <row r="860">
          <cell r="B860">
            <v>1704006035</v>
          </cell>
        </row>
        <row r="861">
          <cell r="B861">
            <v>1704006036</v>
          </cell>
        </row>
        <row r="862">
          <cell r="B862">
            <v>1706009034</v>
          </cell>
        </row>
        <row r="863">
          <cell r="B863">
            <v>1706009036</v>
          </cell>
        </row>
        <row r="864">
          <cell r="B864">
            <v>1706009037</v>
          </cell>
        </row>
        <row r="865">
          <cell r="B865">
            <v>1706009038</v>
          </cell>
        </row>
        <row r="866">
          <cell r="B866">
            <v>1706009039</v>
          </cell>
        </row>
        <row r="867">
          <cell r="B867">
            <v>1706009040</v>
          </cell>
        </row>
        <row r="868">
          <cell r="B868">
            <v>1706009041</v>
          </cell>
        </row>
        <row r="869">
          <cell r="B869">
            <v>1706009042</v>
          </cell>
        </row>
        <row r="870">
          <cell r="B870">
            <v>1706009064</v>
          </cell>
        </row>
        <row r="871">
          <cell r="B871">
            <v>1706014062</v>
          </cell>
        </row>
        <row r="872">
          <cell r="B872">
            <v>1706036025</v>
          </cell>
        </row>
        <row r="873">
          <cell r="B873">
            <v>1706036026</v>
          </cell>
        </row>
        <row r="874">
          <cell r="B874">
            <v>1706041001</v>
          </cell>
        </row>
        <row r="875">
          <cell r="B875">
            <v>1706041002</v>
          </cell>
        </row>
        <row r="876">
          <cell r="B876">
            <v>1706117001</v>
          </cell>
        </row>
        <row r="877">
          <cell r="B877">
            <v>1706118001</v>
          </cell>
        </row>
        <row r="878">
          <cell r="B878">
            <v>1708024091</v>
          </cell>
        </row>
        <row r="879">
          <cell r="B879">
            <v>1708026383</v>
          </cell>
        </row>
        <row r="880">
          <cell r="B880">
            <v>1708028125</v>
          </cell>
        </row>
        <row r="881">
          <cell r="B881">
            <v>1708033026</v>
          </cell>
        </row>
        <row r="882">
          <cell r="B882">
            <v>1708033027</v>
          </cell>
        </row>
        <row r="883">
          <cell r="B883">
            <v>1708034001</v>
          </cell>
        </row>
        <row r="884">
          <cell r="B884">
            <v>1708034003</v>
          </cell>
        </row>
        <row r="885">
          <cell r="B885">
            <v>1708037001</v>
          </cell>
        </row>
        <row r="886">
          <cell r="B886">
            <v>1709027380</v>
          </cell>
        </row>
        <row r="887">
          <cell r="B887">
            <v>1709028381</v>
          </cell>
        </row>
        <row r="888">
          <cell r="B888">
            <v>1709032239</v>
          </cell>
        </row>
        <row r="889">
          <cell r="B889">
            <v>1210026259</v>
          </cell>
        </row>
        <row r="890">
          <cell r="B890">
            <v>1703131016</v>
          </cell>
        </row>
        <row r="891">
          <cell r="B891">
            <v>1703131024</v>
          </cell>
        </row>
        <row r="892">
          <cell r="B892">
            <v>301002178</v>
          </cell>
        </row>
        <row r="893">
          <cell r="B893">
            <v>1703014006</v>
          </cell>
        </row>
        <row r="894">
          <cell r="B894">
            <v>1703014007</v>
          </cell>
        </row>
        <row r="895">
          <cell r="B895">
            <v>1703133003</v>
          </cell>
        </row>
        <row r="896">
          <cell r="B896">
            <v>1803033045</v>
          </cell>
        </row>
        <row r="897">
          <cell r="B897">
            <v>1805006074</v>
          </cell>
        </row>
        <row r="898">
          <cell r="B898">
            <v>1813033377</v>
          </cell>
        </row>
        <row r="899">
          <cell r="B899">
            <v>1813033383</v>
          </cell>
        </row>
        <row r="900">
          <cell r="B900">
            <v>1813033386</v>
          </cell>
        </row>
        <row r="901">
          <cell r="B901">
            <v>1813033387</v>
          </cell>
        </row>
        <row r="902">
          <cell r="B902">
            <v>1813033389</v>
          </cell>
        </row>
        <row r="903">
          <cell r="B903">
            <v>1813033390</v>
          </cell>
        </row>
        <row r="904">
          <cell r="B904">
            <v>1815008124</v>
          </cell>
        </row>
        <row r="905">
          <cell r="B905">
            <v>1815008125</v>
          </cell>
        </row>
        <row r="906">
          <cell r="B906">
            <v>1815145001</v>
          </cell>
        </row>
        <row r="907">
          <cell r="B907">
            <v>1815145003</v>
          </cell>
        </row>
        <row r="908">
          <cell r="B908">
            <v>1817003001</v>
          </cell>
        </row>
        <row r="909">
          <cell r="B909">
            <v>1829004002</v>
          </cell>
        </row>
        <row r="910">
          <cell r="B910">
            <v>1820001001</v>
          </cell>
        </row>
        <row r="911">
          <cell r="B911">
            <v>1820001002</v>
          </cell>
        </row>
        <row r="912">
          <cell r="B912">
            <v>1820002001</v>
          </cell>
        </row>
        <row r="913">
          <cell r="B913">
            <v>803003538</v>
          </cell>
        </row>
        <row r="914">
          <cell r="B914">
            <v>804001020</v>
          </cell>
        </row>
        <row r="915">
          <cell r="B915">
            <v>804001021</v>
          </cell>
        </row>
        <row r="916">
          <cell r="B916">
            <v>106019003</v>
          </cell>
        </row>
        <row r="917">
          <cell r="B917">
            <v>201110001</v>
          </cell>
        </row>
        <row r="918">
          <cell r="B918">
            <v>802003002</v>
          </cell>
        </row>
        <row r="919">
          <cell r="B919">
            <v>802003003</v>
          </cell>
        </row>
        <row r="920">
          <cell r="B920">
            <v>906034412</v>
          </cell>
        </row>
        <row r="921">
          <cell r="B921">
            <v>906034413</v>
          </cell>
        </row>
        <row r="922">
          <cell r="B922">
            <v>1606006001</v>
          </cell>
        </row>
        <row r="923">
          <cell r="B923">
            <v>1615010003</v>
          </cell>
        </row>
        <row r="924">
          <cell r="B924">
            <v>1615020001</v>
          </cell>
        </row>
        <row r="925">
          <cell r="B925">
            <v>1623004001</v>
          </cell>
        </row>
        <row r="926">
          <cell r="B926">
            <v>1207055196</v>
          </cell>
        </row>
        <row r="927">
          <cell r="B927">
            <v>1207055198</v>
          </cell>
        </row>
        <row r="928">
          <cell r="B928">
            <v>1207059393</v>
          </cell>
        </row>
        <row r="929">
          <cell r="B929">
            <v>1207060382</v>
          </cell>
        </row>
        <row r="930">
          <cell r="B930">
            <v>1403015002</v>
          </cell>
        </row>
        <row r="931">
          <cell r="B931">
            <v>803003112</v>
          </cell>
        </row>
        <row r="932">
          <cell r="B932">
            <v>1815019004</v>
          </cell>
        </row>
        <row r="933">
          <cell r="B933">
            <v>1403009176</v>
          </cell>
        </row>
        <row r="934">
          <cell r="B934">
            <v>1815019201</v>
          </cell>
        </row>
        <row r="935">
          <cell r="B935">
            <v>201105012</v>
          </cell>
        </row>
        <row r="936">
          <cell r="B936">
            <v>1210019387</v>
          </cell>
        </row>
        <row r="937">
          <cell r="B937">
            <v>1206010005</v>
          </cell>
        </row>
        <row r="938">
          <cell r="B938">
            <v>1815019202</v>
          </cell>
        </row>
        <row r="939">
          <cell r="B939">
            <v>1207053250</v>
          </cell>
        </row>
        <row r="940">
          <cell r="B940">
            <v>1210024001</v>
          </cell>
        </row>
        <row r="941">
          <cell r="B941">
            <v>1815019005</v>
          </cell>
        </row>
        <row r="942">
          <cell r="B942">
            <v>1614009003</v>
          </cell>
        </row>
        <row r="943">
          <cell r="B943">
            <v>402052061</v>
          </cell>
        </row>
        <row r="944">
          <cell r="B944">
            <v>402052064</v>
          </cell>
        </row>
        <row r="945">
          <cell r="B945">
            <v>1207055197</v>
          </cell>
        </row>
        <row r="946">
          <cell r="B946">
            <v>1614004310</v>
          </cell>
        </row>
        <row r="947">
          <cell r="B947">
            <v>1408043443</v>
          </cell>
        </row>
        <row r="948">
          <cell r="B948">
            <v>1701105004</v>
          </cell>
        </row>
        <row r="949">
          <cell r="B949">
            <v>1701105005</v>
          </cell>
        </row>
        <row r="950">
          <cell r="B950">
            <v>1207053102</v>
          </cell>
        </row>
        <row r="951">
          <cell r="B951">
            <v>1704006065</v>
          </cell>
        </row>
        <row r="952">
          <cell r="B952">
            <v>1704006094</v>
          </cell>
        </row>
        <row r="953">
          <cell r="B953">
            <v>1704006095</v>
          </cell>
        </row>
        <row r="954">
          <cell r="B954">
            <v>1704006096</v>
          </cell>
        </row>
        <row r="955">
          <cell r="B955">
            <v>1704006097</v>
          </cell>
        </row>
        <row r="956">
          <cell r="B956">
            <v>1704006039</v>
          </cell>
        </row>
        <row r="957">
          <cell r="B957">
            <v>1704006098</v>
          </cell>
        </row>
        <row r="958">
          <cell r="B958">
            <v>1704006099</v>
          </cell>
        </row>
        <row r="959">
          <cell r="B959">
            <v>1704006088</v>
          </cell>
        </row>
        <row r="960">
          <cell r="B960">
            <v>1704006067</v>
          </cell>
        </row>
        <row r="961">
          <cell r="B961">
            <v>1704006100</v>
          </cell>
        </row>
        <row r="962">
          <cell r="B962">
            <v>1704006101</v>
          </cell>
        </row>
        <row r="963">
          <cell r="B963">
            <v>1704006102</v>
          </cell>
        </row>
        <row r="964">
          <cell r="B964">
            <v>1704006049</v>
          </cell>
        </row>
        <row r="965">
          <cell r="B965">
            <v>1704006103</v>
          </cell>
        </row>
        <row r="966">
          <cell r="B966">
            <v>1704006104</v>
          </cell>
        </row>
        <row r="967">
          <cell r="B967">
            <v>1704006084</v>
          </cell>
        </row>
        <row r="968">
          <cell r="B968">
            <v>1704006056</v>
          </cell>
        </row>
        <row r="969">
          <cell r="B969">
            <v>1704006105</v>
          </cell>
        </row>
        <row r="970">
          <cell r="B970">
            <v>1704006106</v>
          </cell>
        </row>
        <row r="971">
          <cell r="B971">
            <v>1704006079</v>
          </cell>
        </row>
        <row r="972">
          <cell r="B972">
            <v>1704006107</v>
          </cell>
        </row>
        <row r="973">
          <cell r="B973">
            <v>1704006109</v>
          </cell>
        </row>
        <row r="974">
          <cell r="B974">
            <v>1704006050</v>
          </cell>
        </row>
        <row r="975">
          <cell r="B975">
            <v>1704006110</v>
          </cell>
        </row>
        <row r="976">
          <cell r="B976">
            <v>1704006111</v>
          </cell>
        </row>
        <row r="977">
          <cell r="B977">
            <v>1704006112</v>
          </cell>
        </row>
        <row r="978">
          <cell r="B978">
            <v>1704006113</v>
          </cell>
        </row>
        <row r="979">
          <cell r="B979">
            <v>1704006114</v>
          </cell>
        </row>
        <row r="980">
          <cell r="B980">
            <v>1704006115</v>
          </cell>
        </row>
        <row r="981">
          <cell r="B981">
            <v>1704006116</v>
          </cell>
        </row>
        <row r="982">
          <cell r="B982">
            <v>1704006058</v>
          </cell>
        </row>
        <row r="983">
          <cell r="B983">
            <v>1704006117</v>
          </cell>
        </row>
        <row r="984">
          <cell r="B984">
            <v>1704006118</v>
          </cell>
        </row>
        <row r="985">
          <cell r="B985">
            <v>1704006091</v>
          </cell>
        </row>
        <row r="986">
          <cell r="B986">
            <v>1704006119</v>
          </cell>
        </row>
        <row r="987">
          <cell r="B987">
            <v>1704006108</v>
          </cell>
        </row>
        <row r="988">
          <cell r="B988">
            <v>1704031030</v>
          </cell>
        </row>
        <row r="989">
          <cell r="B989">
            <v>1704031031</v>
          </cell>
        </row>
        <row r="990">
          <cell r="B990">
            <v>1704031032</v>
          </cell>
        </row>
        <row r="991">
          <cell r="B991">
            <v>1704031033</v>
          </cell>
        </row>
        <row r="992">
          <cell r="B992">
            <v>1704031034</v>
          </cell>
        </row>
        <row r="993">
          <cell r="B993">
            <v>1704031035</v>
          </cell>
        </row>
        <row r="994">
          <cell r="B994">
            <v>1704031036</v>
          </cell>
        </row>
        <row r="995">
          <cell r="B995">
            <v>1704031037</v>
          </cell>
        </row>
        <row r="996">
          <cell r="B996">
            <v>1704031038</v>
          </cell>
        </row>
        <row r="997">
          <cell r="B997">
            <v>1704031039</v>
          </cell>
        </row>
        <row r="998">
          <cell r="B998">
            <v>1207037048</v>
          </cell>
        </row>
        <row r="999">
          <cell r="B999">
            <v>806007258</v>
          </cell>
        </row>
        <row r="1000">
          <cell r="B1000">
            <v>1201009002</v>
          </cell>
        </row>
        <row r="1001">
          <cell r="B1001">
            <v>806007257</v>
          </cell>
        </row>
        <row r="1002">
          <cell r="B1002">
            <v>1201009003</v>
          </cell>
        </row>
        <row r="1003">
          <cell r="B1003">
            <v>1812008302</v>
          </cell>
        </row>
        <row r="1004">
          <cell r="B1004">
            <v>1203054008</v>
          </cell>
        </row>
        <row r="1005">
          <cell r="B1005">
            <v>1204005547</v>
          </cell>
        </row>
        <row r="1006">
          <cell r="B1006">
            <v>1703131025</v>
          </cell>
        </row>
        <row r="1007">
          <cell r="B1007">
            <v>1615008001</v>
          </cell>
        </row>
        <row r="1008">
          <cell r="B1008">
            <v>1208003004</v>
          </cell>
        </row>
        <row r="1009">
          <cell r="B1009">
            <v>1818001008</v>
          </cell>
        </row>
        <row r="1010">
          <cell r="B1010">
            <v>1815010001</v>
          </cell>
        </row>
        <row r="1011">
          <cell r="B1011">
            <v>1816001098</v>
          </cell>
        </row>
        <row r="1012">
          <cell r="B1012">
            <v>1816001099</v>
          </cell>
        </row>
        <row r="1013">
          <cell r="B1013">
            <v>801134010</v>
          </cell>
        </row>
        <row r="1014">
          <cell r="B1014">
            <v>1702134003</v>
          </cell>
        </row>
        <row r="1015">
          <cell r="B1015">
            <v>1615023001</v>
          </cell>
        </row>
        <row r="1016">
          <cell r="B1016">
            <v>806007044</v>
          </cell>
        </row>
        <row r="1017">
          <cell r="B1017">
            <v>1210020285</v>
          </cell>
        </row>
        <row r="1018">
          <cell r="B1018">
            <v>1210020295</v>
          </cell>
        </row>
        <row r="1019">
          <cell r="B1019">
            <v>1210020272</v>
          </cell>
        </row>
        <row r="1020">
          <cell r="B1020">
            <v>1815143002</v>
          </cell>
        </row>
        <row r="1021">
          <cell r="B1021">
            <v>109012136</v>
          </cell>
        </row>
        <row r="1022">
          <cell r="B1022">
            <v>109012115</v>
          </cell>
        </row>
        <row r="1023">
          <cell r="B1023">
            <v>109012017</v>
          </cell>
        </row>
        <row r="1024">
          <cell r="B1024">
            <v>109012207</v>
          </cell>
        </row>
        <row r="1025">
          <cell r="B1025">
            <v>1703108351</v>
          </cell>
        </row>
        <row r="1026">
          <cell r="B1026">
            <v>1605001001</v>
          </cell>
        </row>
        <row r="1027">
          <cell r="B1027">
            <v>1605005008</v>
          </cell>
        </row>
        <row r="1028">
          <cell r="B1028">
            <v>1605005009</v>
          </cell>
        </row>
        <row r="1029">
          <cell r="B1029">
            <v>1815145004</v>
          </cell>
        </row>
        <row r="1030">
          <cell r="B1030">
            <v>1607001003</v>
          </cell>
        </row>
        <row r="1031">
          <cell r="B1031">
            <v>1625006001</v>
          </cell>
        </row>
        <row r="1032">
          <cell r="B1032">
            <v>111123019</v>
          </cell>
        </row>
      </sheetData>
      <sheetData sheetId="3"/>
      <sheetData sheetId="4"/>
      <sheetData sheetId="5"/>
      <sheetData sheetId="6"/>
      <sheetData sheetId="7"/>
      <sheetData sheetId="8" refreshError="1"/>
      <sheetData sheetId="9"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NOBARI"/>
      <sheetName val="AN.GEGMA (2)"/>
      <sheetName val="SRULI"/>
      <sheetName val="TRANS (2)"/>
      <sheetName val="AN.GEGMA"/>
      <sheetName val="Sheet1"/>
      <sheetName val="3320 00 00"/>
      <sheetName val="81800200"/>
      <sheetName val="January"/>
      <sheetName val="February"/>
      <sheetName val="March"/>
      <sheetName val="April"/>
      <sheetName val="May"/>
      <sheetName val="June"/>
      <sheetName val="TRANS"/>
      <sheetName val="July"/>
      <sheetName val="August"/>
      <sheetName val="September"/>
      <sheetName val="October"/>
      <sheetName val="November"/>
      <sheetName val="December"/>
      <sheetName val="SASTARTO NASHTI"/>
      <sheetName val="BRUNVITI"/>
      <sheetName val="2.01.02"/>
      <sheetName val="1"/>
      <sheetName val="ANG GEGMA BOLO"/>
      <sheetName val="TRANZAQCIA BOLO"/>
      <sheetName val="BALANSI BOLO"/>
      <sheetName val="Статьи"/>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sheetData sheetId="26" refreshError="1"/>
      <sheetData sheetId="27" refreshError="1"/>
      <sheetData sheetId="28"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kd-budget"/>
      <sheetName val="lkd"/>
      <sheetName val="moTxovna"/>
      <sheetName val="xelSekruleba"/>
      <sheetName val="gadaricxva"/>
      <sheetName val="cvlileba"/>
      <sheetName val="2009 wlis gegmidan"/>
      <sheetName val="Sheet2"/>
      <sheetName val="Links"/>
      <sheetName val="Lead"/>
    </sheetNames>
    <sheetDataSet>
      <sheetData sheetId="0"/>
      <sheetData sheetId="1">
        <row r="5">
          <cell r="B5" t="str">
            <v>2/010001</v>
          </cell>
        </row>
        <row r="6">
          <cell r="B6" t="str">
            <v>2/010004</v>
          </cell>
        </row>
        <row r="7">
          <cell r="B7" t="str">
            <v>2/110001</v>
          </cell>
        </row>
        <row r="8">
          <cell r="B8" t="str">
            <v>2/134000</v>
          </cell>
        </row>
        <row r="9">
          <cell r="B9" t="str">
            <v>2/030000</v>
          </cell>
        </row>
        <row r="10">
          <cell r="B10">
            <v>803003106</v>
          </cell>
        </row>
        <row r="11">
          <cell r="B11">
            <v>805001019</v>
          </cell>
        </row>
        <row r="12">
          <cell r="B12">
            <v>803003111</v>
          </cell>
        </row>
        <row r="13">
          <cell r="B13">
            <v>803003113</v>
          </cell>
        </row>
        <row r="14">
          <cell r="B14">
            <v>803003110</v>
          </cell>
        </row>
        <row r="15">
          <cell r="B15">
            <v>1807016032</v>
          </cell>
        </row>
        <row r="16">
          <cell r="B16">
            <v>1807016032</v>
          </cell>
        </row>
        <row r="17">
          <cell r="B17">
            <v>1304006395</v>
          </cell>
        </row>
        <row r="18">
          <cell r="B18">
            <v>1304005037</v>
          </cell>
        </row>
        <row r="19">
          <cell r="B19">
            <v>1304006396</v>
          </cell>
        </row>
        <row r="20">
          <cell r="B20">
            <v>1301023124</v>
          </cell>
        </row>
        <row r="21">
          <cell r="B21">
            <v>1301026015</v>
          </cell>
        </row>
        <row r="22">
          <cell r="B22">
            <v>1301024037</v>
          </cell>
        </row>
        <row r="23">
          <cell r="B23">
            <v>1301027062</v>
          </cell>
        </row>
        <row r="24">
          <cell r="B24">
            <v>801167002</v>
          </cell>
        </row>
        <row r="25">
          <cell r="B25">
            <v>203108370</v>
          </cell>
        </row>
        <row r="26">
          <cell r="B26">
            <v>801024019</v>
          </cell>
        </row>
        <row r="27">
          <cell r="B27">
            <v>801134015</v>
          </cell>
        </row>
        <row r="28">
          <cell r="B28">
            <v>801134010</v>
          </cell>
        </row>
        <row r="29">
          <cell r="B29">
            <v>402021060</v>
          </cell>
        </row>
        <row r="30">
          <cell r="B30">
            <v>801066002</v>
          </cell>
        </row>
        <row r="31">
          <cell r="B31">
            <v>104077001</v>
          </cell>
        </row>
        <row r="32">
          <cell r="B32">
            <v>312039425</v>
          </cell>
        </row>
        <row r="33">
          <cell r="B33">
            <v>203108366</v>
          </cell>
        </row>
        <row r="34">
          <cell r="B34">
            <v>203108374</v>
          </cell>
        </row>
        <row r="35">
          <cell r="B35">
            <v>801084010</v>
          </cell>
        </row>
        <row r="36">
          <cell r="B36">
            <v>801084009</v>
          </cell>
        </row>
        <row r="37">
          <cell r="B37">
            <v>801084020</v>
          </cell>
        </row>
        <row r="38">
          <cell r="B38">
            <v>801084019</v>
          </cell>
        </row>
        <row r="39">
          <cell r="B39">
            <v>801032033</v>
          </cell>
        </row>
        <row r="40">
          <cell r="B40">
            <v>801140004</v>
          </cell>
        </row>
        <row r="41">
          <cell r="B41">
            <v>609070460</v>
          </cell>
        </row>
        <row r="42">
          <cell r="B42">
            <v>801002003</v>
          </cell>
        </row>
        <row r="43">
          <cell r="B43">
            <v>801004003</v>
          </cell>
        </row>
        <row r="44">
          <cell r="B44">
            <v>801007001</v>
          </cell>
        </row>
        <row r="45">
          <cell r="B45">
            <v>801124001</v>
          </cell>
        </row>
        <row r="46">
          <cell r="B46">
            <v>401007038</v>
          </cell>
        </row>
        <row r="47">
          <cell r="B47">
            <v>401007037</v>
          </cell>
        </row>
        <row r="48">
          <cell r="B48">
            <v>401067074</v>
          </cell>
        </row>
        <row r="49">
          <cell r="B49">
            <v>801138097</v>
          </cell>
        </row>
        <row r="50">
          <cell r="B50">
            <v>801097022</v>
          </cell>
        </row>
        <row r="51">
          <cell r="B51">
            <v>801032003</v>
          </cell>
        </row>
        <row r="52">
          <cell r="B52">
            <v>801032039</v>
          </cell>
        </row>
        <row r="53">
          <cell r="B53">
            <v>106003020</v>
          </cell>
        </row>
        <row r="54">
          <cell r="B54">
            <v>106003023</v>
          </cell>
        </row>
        <row r="55">
          <cell r="B55">
            <v>106036017</v>
          </cell>
        </row>
        <row r="56">
          <cell r="B56">
            <v>104029032</v>
          </cell>
        </row>
        <row r="57">
          <cell r="B57">
            <v>106037003</v>
          </cell>
        </row>
        <row r="58">
          <cell r="B58">
            <v>104017090</v>
          </cell>
        </row>
        <row r="59">
          <cell r="B59">
            <v>104017099</v>
          </cell>
        </row>
        <row r="60">
          <cell r="B60">
            <v>104017084</v>
          </cell>
        </row>
        <row r="61">
          <cell r="B61">
            <v>104017100</v>
          </cell>
        </row>
        <row r="62">
          <cell r="B62">
            <v>104017097</v>
          </cell>
        </row>
        <row r="63">
          <cell r="B63">
            <v>104017098</v>
          </cell>
        </row>
        <row r="64">
          <cell r="B64">
            <v>801032025</v>
          </cell>
        </row>
        <row r="65">
          <cell r="B65">
            <v>510024311</v>
          </cell>
        </row>
        <row r="66">
          <cell r="B66">
            <v>510024307</v>
          </cell>
        </row>
        <row r="67">
          <cell r="B67">
            <v>1202026317</v>
          </cell>
        </row>
        <row r="68">
          <cell r="B68">
            <v>402015006</v>
          </cell>
        </row>
        <row r="69">
          <cell r="B69">
            <v>402015007</v>
          </cell>
        </row>
        <row r="70">
          <cell r="B70">
            <v>401014001</v>
          </cell>
        </row>
        <row r="71">
          <cell r="B71">
            <v>301002178</v>
          </cell>
        </row>
        <row r="72">
          <cell r="B72">
            <v>301003009</v>
          </cell>
        </row>
        <row r="73">
          <cell r="B73">
            <v>801117002</v>
          </cell>
        </row>
        <row r="74">
          <cell r="B74">
            <v>604010206</v>
          </cell>
        </row>
        <row r="75">
          <cell r="B75">
            <v>1412013516</v>
          </cell>
        </row>
        <row r="76">
          <cell r="B76">
            <v>801013001</v>
          </cell>
        </row>
        <row r="77">
          <cell r="B77">
            <v>801079003</v>
          </cell>
        </row>
        <row r="78">
          <cell r="B78">
            <v>104098004</v>
          </cell>
        </row>
        <row r="79">
          <cell r="B79">
            <v>104098002</v>
          </cell>
        </row>
        <row r="80">
          <cell r="B80">
            <v>104098048</v>
          </cell>
        </row>
        <row r="81">
          <cell r="B81">
            <v>104098029</v>
          </cell>
        </row>
        <row r="82">
          <cell r="B82">
            <v>109012121</v>
          </cell>
        </row>
        <row r="83">
          <cell r="B83">
            <v>109012127</v>
          </cell>
        </row>
        <row r="84">
          <cell r="B84">
            <v>109012132</v>
          </cell>
        </row>
        <row r="85">
          <cell r="B85">
            <v>109012126</v>
          </cell>
        </row>
        <row r="86">
          <cell r="B86">
            <v>109012131</v>
          </cell>
        </row>
        <row r="87">
          <cell r="B87">
            <v>109012112</v>
          </cell>
        </row>
        <row r="88">
          <cell r="B88">
            <v>109012114</v>
          </cell>
        </row>
        <row r="89">
          <cell r="B89">
            <v>109012116</v>
          </cell>
        </row>
        <row r="90">
          <cell r="B90">
            <v>109012117</v>
          </cell>
        </row>
        <row r="91">
          <cell r="B91">
            <v>109012145</v>
          </cell>
        </row>
        <row r="92">
          <cell r="B92">
            <v>107002103</v>
          </cell>
        </row>
        <row r="93">
          <cell r="B93">
            <v>1815147124</v>
          </cell>
        </row>
        <row r="94">
          <cell r="B94">
            <v>303017539</v>
          </cell>
        </row>
        <row r="95">
          <cell r="B95">
            <v>309019302</v>
          </cell>
        </row>
        <row r="96">
          <cell r="B96">
            <v>309019303</v>
          </cell>
        </row>
        <row r="97">
          <cell r="B97">
            <v>309019299</v>
          </cell>
        </row>
        <row r="98">
          <cell r="B98">
            <v>309019300</v>
          </cell>
        </row>
        <row r="99">
          <cell r="B99">
            <v>309019298</v>
          </cell>
        </row>
        <row r="100">
          <cell r="B100">
            <v>309019301</v>
          </cell>
        </row>
        <row r="101">
          <cell r="B101">
            <v>303017540</v>
          </cell>
        </row>
        <row r="102">
          <cell r="B102">
            <v>306016058</v>
          </cell>
        </row>
        <row r="103">
          <cell r="B103">
            <v>801085010</v>
          </cell>
        </row>
        <row r="104">
          <cell r="B104">
            <v>801179038</v>
          </cell>
        </row>
        <row r="105">
          <cell r="B105">
            <v>801036014</v>
          </cell>
        </row>
        <row r="106">
          <cell r="B106">
            <v>104012002</v>
          </cell>
        </row>
        <row r="107">
          <cell r="B107">
            <v>1409011375</v>
          </cell>
        </row>
        <row r="108">
          <cell r="B108">
            <v>801072002</v>
          </cell>
        </row>
        <row r="109">
          <cell r="B109">
            <v>801072001</v>
          </cell>
        </row>
        <row r="110">
          <cell r="B110">
            <v>308021020</v>
          </cell>
        </row>
        <row r="111">
          <cell r="B111">
            <v>104030062</v>
          </cell>
        </row>
        <row r="112">
          <cell r="B112">
            <v>104021015</v>
          </cell>
        </row>
        <row r="113">
          <cell r="B113">
            <v>311009462</v>
          </cell>
        </row>
        <row r="114">
          <cell r="B114">
            <v>311009463</v>
          </cell>
        </row>
        <row r="115">
          <cell r="B115">
            <v>308024019</v>
          </cell>
        </row>
        <row r="116">
          <cell r="B116">
            <v>106036011</v>
          </cell>
        </row>
        <row r="117">
          <cell r="B117">
            <v>104029035</v>
          </cell>
        </row>
        <row r="118">
          <cell r="B118">
            <v>104029036</v>
          </cell>
        </row>
        <row r="119">
          <cell r="B119">
            <v>104029042</v>
          </cell>
        </row>
        <row r="120">
          <cell r="B120">
            <v>104029044</v>
          </cell>
        </row>
        <row r="121">
          <cell r="B121">
            <v>104030053</v>
          </cell>
        </row>
        <row r="122">
          <cell r="B122">
            <v>104030055</v>
          </cell>
        </row>
        <row r="123">
          <cell r="B123">
            <v>106036019</v>
          </cell>
        </row>
        <row r="124">
          <cell r="B124">
            <v>308010105</v>
          </cell>
        </row>
        <row r="125">
          <cell r="B125">
            <v>308010110</v>
          </cell>
        </row>
        <row r="126">
          <cell r="B126">
            <v>308010117</v>
          </cell>
        </row>
        <row r="127">
          <cell r="B127">
            <v>308010216</v>
          </cell>
        </row>
        <row r="128">
          <cell r="B128">
            <v>308010108</v>
          </cell>
        </row>
        <row r="129">
          <cell r="B129">
            <v>308016214</v>
          </cell>
        </row>
        <row r="130">
          <cell r="B130">
            <v>308016215</v>
          </cell>
        </row>
        <row r="131">
          <cell r="B131">
            <v>308010118</v>
          </cell>
        </row>
        <row r="132">
          <cell r="B132">
            <v>402043039</v>
          </cell>
        </row>
        <row r="133">
          <cell r="B133">
            <v>402045008</v>
          </cell>
        </row>
        <row r="134">
          <cell r="B134">
            <v>402045009</v>
          </cell>
        </row>
        <row r="135">
          <cell r="B135">
            <v>402045004</v>
          </cell>
        </row>
        <row r="136">
          <cell r="B136">
            <v>402045010</v>
          </cell>
        </row>
        <row r="137">
          <cell r="B137">
            <v>402045005</v>
          </cell>
        </row>
        <row r="138">
          <cell r="B138">
            <v>402045006</v>
          </cell>
        </row>
        <row r="139">
          <cell r="B139">
            <v>402042117</v>
          </cell>
        </row>
        <row r="140">
          <cell r="B140">
            <v>402042119</v>
          </cell>
        </row>
        <row r="141">
          <cell r="B141">
            <v>402042114</v>
          </cell>
        </row>
        <row r="142">
          <cell r="B142">
            <v>402042118</v>
          </cell>
        </row>
        <row r="143">
          <cell r="B143">
            <v>402043035</v>
          </cell>
        </row>
        <row r="144">
          <cell r="B144">
            <v>402041064</v>
          </cell>
        </row>
        <row r="145">
          <cell r="B145">
            <v>402041074</v>
          </cell>
        </row>
        <row r="146">
          <cell r="B146">
            <v>402041062</v>
          </cell>
        </row>
        <row r="147">
          <cell r="B147">
            <v>402044276</v>
          </cell>
        </row>
        <row r="148">
          <cell r="B148">
            <v>402021079</v>
          </cell>
        </row>
        <row r="149">
          <cell r="B149">
            <v>402021070</v>
          </cell>
        </row>
        <row r="150">
          <cell r="B150">
            <v>402021064</v>
          </cell>
        </row>
        <row r="151">
          <cell r="B151">
            <v>402021068</v>
          </cell>
        </row>
        <row r="152">
          <cell r="B152">
            <v>402021071</v>
          </cell>
        </row>
        <row r="153">
          <cell r="B153">
            <v>402021063</v>
          </cell>
        </row>
        <row r="154">
          <cell r="B154">
            <v>402021061</v>
          </cell>
        </row>
        <row r="155">
          <cell r="B155">
            <v>402021063</v>
          </cell>
        </row>
        <row r="156">
          <cell r="B156">
            <v>402011025</v>
          </cell>
        </row>
        <row r="157">
          <cell r="B157">
            <v>401018212</v>
          </cell>
        </row>
        <row r="158">
          <cell r="B158">
            <v>801138098</v>
          </cell>
        </row>
        <row r="159">
          <cell r="B159">
            <v>801097002</v>
          </cell>
        </row>
        <row r="160">
          <cell r="B160">
            <v>801097003</v>
          </cell>
        </row>
        <row r="161">
          <cell r="B161">
            <v>801132018</v>
          </cell>
        </row>
        <row r="162">
          <cell r="B162">
            <v>801032034</v>
          </cell>
        </row>
        <row r="163">
          <cell r="B163">
            <v>801032032</v>
          </cell>
        </row>
        <row r="164">
          <cell r="B164">
            <v>801127017</v>
          </cell>
        </row>
        <row r="165">
          <cell r="B165">
            <v>801127011</v>
          </cell>
        </row>
        <row r="166">
          <cell r="B166">
            <v>801127002</v>
          </cell>
        </row>
        <row r="167">
          <cell r="B167">
            <v>801127003</v>
          </cell>
        </row>
        <row r="168">
          <cell r="B168">
            <v>801127004</v>
          </cell>
        </row>
        <row r="169">
          <cell r="B169">
            <v>801140007</v>
          </cell>
        </row>
        <row r="170">
          <cell r="B170">
            <v>801140006</v>
          </cell>
        </row>
        <row r="171">
          <cell r="B171">
            <v>801136007</v>
          </cell>
        </row>
        <row r="172">
          <cell r="B172">
            <v>801127016</v>
          </cell>
        </row>
        <row r="173">
          <cell r="B173">
            <v>801172008</v>
          </cell>
        </row>
        <row r="174">
          <cell r="B174">
            <v>801177003</v>
          </cell>
        </row>
        <row r="175">
          <cell r="B175">
            <v>801177008</v>
          </cell>
        </row>
        <row r="176">
          <cell r="B176">
            <v>801044007</v>
          </cell>
        </row>
        <row r="177">
          <cell r="B177">
            <v>106027010</v>
          </cell>
        </row>
        <row r="178">
          <cell r="B178">
            <v>801175001</v>
          </cell>
        </row>
        <row r="179">
          <cell r="B179">
            <v>801059020</v>
          </cell>
        </row>
        <row r="180">
          <cell r="B180">
            <v>801059021</v>
          </cell>
        </row>
        <row r="181">
          <cell r="B181">
            <v>801059022</v>
          </cell>
        </row>
        <row r="182">
          <cell r="B182">
            <v>801132013</v>
          </cell>
        </row>
        <row r="183">
          <cell r="B183">
            <v>801132016</v>
          </cell>
        </row>
        <row r="184">
          <cell r="B184">
            <v>801123003</v>
          </cell>
        </row>
        <row r="185">
          <cell r="B185">
            <v>801106003</v>
          </cell>
        </row>
        <row r="186">
          <cell r="B186">
            <v>801161001</v>
          </cell>
        </row>
        <row r="187">
          <cell r="B187">
            <v>104077002</v>
          </cell>
        </row>
        <row r="188">
          <cell r="B188">
            <v>104077009</v>
          </cell>
        </row>
        <row r="189">
          <cell r="B189">
            <v>801032030</v>
          </cell>
        </row>
        <row r="190">
          <cell r="B190">
            <v>104098028</v>
          </cell>
        </row>
        <row r="191">
          <cell r="B191">
            <v>104098025</v>
          </cell>
        </row>
        <row r="192">
          <cell r="B192">
            <v>104098031</v>
          </cell>
        </row>
        <row r="193">
          <cell r="B193">
            <v>104098018</v>
          </cell>
        </row>
        <row r="194">
          <cell r="B194">
            <v>104098019</v>
          </cell>
        </row>
        <row r="195">
          <cell r="B195">
            <v>104098027</v>
          </cell>
        </row>
        <row r="196">
          <cell r="B196">
            <v>104098045</v>
          </cell>
        </row>
        <row r="197">
          <cell r="B197">
            <v>801157027</v>
          </cell>
        </row>
        <row r="198">
          <cell r="B198">
            <v>801181005</v>
          </cell>
        </row>
        <row r="199">
          <cell r="B199">
            <v>104077010</v>
          </cell>
        </row>
        <row r="200">
          <cell r="B200">
            <v>109012022</v>
          </cell>
        </row>
        <row r="201">
          <cell r="B201">
            <v>106001055</v>
          </cell>
        </row>
        <row r="202">
          <cell r="B202">
            <v>106001054</v>
          </cell>
        </row>
        <row r="203">
          <cell r="B203">
            <v>107003207</v>
          </cell>
        </row>
        <row r="204">
          <cell r="B204">
            <v>107003210</v>
          </cell>
        </row>
        <row r="205">
          <cell r="B205">
            <v>107005281</v>
          </cell>
        </row>
        <row r="206">
          <cell r="B206">
            <v>106001049</v>
          </cell>
        </row>
        <row r="207">
          <cell r="B207">
            <v>106001035</v>
          </cell>
        </row>
        <row r="208">
          <cell r="B208">
            <v>106001034</v>
          </cell>
        </row>
        <row r="209">
          <cell r="B209">
            <v>106001033</v>
          </cell>
        </row>
        <row r="210">
          <cell r="B210">
            <v>106016021</v>
          </cell>
        </row>
        <row r="211">
          <cell r="B211">
            <v>106016017</v>
          </cell>
        </row>
        <row r="212">
          <cell r="B212">
            <v>106016016</v>
          </cell>
        </row>
        <row r="213">
          <cell r="B213">
            <v>106016020</v>
          </cell>
        </row>
        <row r="214">
          <cell r="B214">
            <v>106016022</v>
          </cell>
        </row>
        <row r="215">
          <cell r="B215">
            <v>702120076</v>
          </cell>
        </row>
        <row r="216">
          <cell r="B216">
            <v>702120071</v>
          </cell>
        </row>
        <row r="217">
          <cell r="B217">
            <v>702017019</v>
          </cell>
        </row>
        <row r="218">
          <cell r="B218">
            <v>801233005</v>
          </cell>
        </row>
        <row r="219">
          <cell r="B219">
            <v>801093001</v>
          </cell>
        </row>
        <row r="220">
          <cell r="B220">
            <v>801010002</v>
          </cell>
        </row>
        <row r="221">
          <cell r="B221">
            <v>801163019</v>
          </cell>
        </row>
        <row r="222">
          <cell r="B222">
            <v>801044005</v>
          </cell>
        </row>
        <row r="223">
          <cell r="B223">
            <v>801044004</v>
          </cell>
        </row>
        <row r="224">
          <cell r="B224">
            <v>801108001</v>
          </cell>
        </row>
        <row r="225">
          <cell r="B225">
            <v>801018003</v>
          </cell>
        </row>
        <row r="226">
          <cell r="B226">
            <v>801149243</v>
          </cell>
        </row>
        <row r="227">
          <cell r="B227">
            <v>801055001</v>
          </cell>
        </row>
        <row r="228">
          <cell r="B228">
            <v>801055002</v>
          </cell>
        </row>
        <row r="229">
          <cell r="B229">
            <v>801056002</v>
          </cell>
        </row>
        <row r="230">
          <cell r="B230">
            <v>801018002</v>
          </cell>
        </row>
        <row r="231">
          <cell r="B231">
            <v>801038002</v>
          </cell>
        </row>
        <row r="232">
          <cell r="B232">
            <v>1402020070</v>
          </cell>
        </row>
        <row r="233">
          <cell r="B233">
            <v>1405008440</v>
          </cell>
        </row>
        <row r="234">
          <cell r="B234">
            <v>1402031292</v>
          </cell>
        </row>
        <row r="235">
          <cell r="B235">
            <v>1404052094</v>
          </cell>
        </row>
        <row r="236">
          <cell r="B236">
            <v>1402031294</v>
          </cell>
        </row>
        <row r="237">
          <cell r="B237">
            <v>1405100281</v>
          </cell>
        </row>
        <row r="238">
          <cell r="B238">
            <v>1404043166</v>
          </cell>
        </row>
        <row r="239">
          <cell r="B239">
            <v>1404043177</v>
          </cell>
        </row>
        <row r="240">
          <cell r="B240">
            <v>1405100283</v>
          </cell>
        </row>
        <row r="241">
          <cell r="B241">
            <v>1404050044</v>
          </cell>
        </row>
        <row r="242">
          <cell r="B242">
            <v>1404043170</v>
          </cell>
        </row>
        <row r="243">
          <cell r="B243">
            <v>1402034026</v>
          </cell>
        </row>
        <row r="244">
          <cell r="B244">
            <v>1402038293</v>
          </cell>
        </row>
        <row r="245">
          <cell r="B245">
            <v>1402035042</v>
          </cell>
        </row>
        <row r="246">
          <cell r="B246">
            <v>1402021285</v>
          </cell>
        </row>
        <row r="247">
          <cell r="B247">
            <v>1708010091</v>
          </cell>
        </row>
        <row r="248">
          <cell r="B248">
            <v>312040167</v>
          </cell>
        </row>
        <row r="249">
          <cell r="B249">
            <v>1709027380</v>
          </cell>
        </row>
        <row r="250">
          <cell r="B250">
            <v>1403015002</v>
          </cell>
        </row>
        <row r="251">
          <cell r="B251">
            <v>1702042201</v>
          </cell>
        </row>
        <row r="252">
          <cell r="B252">
            <v>1706012020</v>
          </cell>
        </row>
        <row r="253">
          <cell r="B253">
            <v>507014067</v>
          </cell>
        </row>
        <row r="254">
          <cell r="B254">
            <v>1701018001</v>
          </cell>
        </row>
        <row r="255">
          <cell r="B255">
            <v>502006507</v>
          </cell>
        </row>
        <row r="256">
          <cell r="B256">
            <v>502006511</v>
          </cell>
        </row>
        <row r="257">
          <cell r="B257">
            <v>507003001</v>
          </cell>
        </row>
        <row r="258">
          <cell r="B258">
            <v>503008056</v>
          </cell>
        </row>
        <row r="259">
          <cell r="B259">
            <v>507007001</v>
          </cell>
        </row>
        <row r="260">
          <cell r="B260">
            <v>502002010</v>
          </cell>
        </row>
        <row r="261">
          <cell r="B261">
            <v>1702007116</v>
          </cell>
        </row>
        <row r="262">
          <cell r="B262">
            <v>1614009003</v>
          </cell>
        </row>
        <row r="263">
          <cell r="B263">
            <v>1614004407</v>
          </cell>
        </row>
        <row r="264">
          <cell r="B264">
            <v>1614001143</v>
          </cell>
        </row>
        <row r="265">
          <cell r="B265">
            <v>1701012003</v>
          </cell>
        </row>
        <row r="266">
          <cell r="B266">
            <v>1202021040</v>
          </cell>
        </row>
        <row r="267">
          <cell r="B267">
            <v>1202024027</v>
          </cell>
        </row>
        <row r="268">
          <cell r="B268">
            <v>1002001545</v>
          </cell>
        </row>
        <row r="269">
          <cell r="B269">
            <v>801176034</v>
          </cell>
        </row>
        <row r="270">
          <cell r="B270">
            <v>801176033</v>
          </cell>
        </row>
        <row r="271">
          <cell r="B271">
            <v>1807014290</v>
          </cell>
        </row>
        <row r="272">
          <cell r="B272">
            <v>1807015117</v>
          </cell>
        </row>
        <row r="273">
          <cell r="B273">
            <v>1807012043</v>
          </cell>
        </row>
        <row r="274">
          <cell r="B274">
            <v>1805006074</v>
          </cell>
        </row>
        <row r="275">
          <cell r="B275">
            <v>1807013047</v>
          </cell>
        </row>
        <row r="276">
          <cell r="B276">
            <v>1210001001</v>
          </cell>
        </row>
        <row r="277">
          <cell r="B277">
            <v>1803070114</v>
          </cell>
        </row>
        <row r="278">
          <cell r="B278">
            <v>803003115</v>
          </cell>
        </row>
        <row r="279">
          <cell r="B279">
            <v>806005002</v>
          </cell>
        </row>
        <row r="280">
          <cell r="B280">
            <v>1703040221</v>
          </cell>
        </row>
        <row r="281">
          <cell r="B281">
            <v>1703040222</v>
          </cell>
        </row>
        <row r="282">
          <cell r="B282">
            <v>1702042200</v>
          </cell>
        </row>
        <row r="283">
          <cell r="B283">
            <v>1703054006</v>
          </cell>
        </row>
        <row r="284">
          <cell r="B284">
            <v>1706012020</v>
          </cell>
        </row>
        <row r="285">
          <cell r="B285">
            <v>507014067</v>
          </cell>
        </row>
        <row r="286">
          <cell r="B286">
            <v>1701018001</v>
          </cell>
        </row>
        <row r="287">
          <cell r="B287">
            <v>1703053008</v>
          </cell>
        </row>
        <row r="288">
          <cell r="B288">
            <v>1703055028</v>
          </cell>
        </row>
        <row r="289">
          <cell r="B289">
            <v>502006507</v>
          </cell>
        </row>
        <row r="290">
          <cell r="B290">
            <v>1703053005</v>
          </cell>
        </row>
        <row r="291">
          <cell r="B291">
            <v>502006511</v>
          </cell>
        </row>
        <row r="292">
          <cell r="B292">
            <v>801079018</v>
          </cell>
        </row>
        <row r="293">
          <cell r="B293">
            <v>1703035004</v>
          </cell>
        </row>
        <row r="294">
          <cell r="B294">
            <v>1615017001</v>
          </cell>
        </row>
        <row r="295">
          <cell r="B295">
            <v>507003001</v>
          </cell>
        </row>
        <row r="296">
          <cell r="B296">
            <v>503008056</v>
          </cell>
        </row>
        <row r="297">
          <cell r="B297">
            <v>1703061003</v>
          </cell>
        </row>
        <row r="298">
          <cell r="B298">
            <v>1703060016</v>
          </cell>
        </row>
        <row r="299">
          <cell r="B299">
            <v>507007001</v>
          </cell>
        </row>
        <row r="300">
          <cell r="B300">
            <v>502002010</v>
          </cell>
        </row>
        <row r="301">
          <cell r="B301">
            <v>1702007116</v>
          </cell>
        </row>
        <row r="302">
          <cell r="B302">
            <v>1703052022</v>
          </cell>
        </row>
        <row r="303">
          <cell r="B303">
            <v>1703055027</v>
          </cell>
        </row>
        <row r="304">
          <cell r="B304">
            <v>1703043008</v>
          </cell>
        </row>
        <row r="305">
          <cell r="B305">
            <v>1703005001</v>
          </cell>
        </row>
        <row r="306">
          <cell r="B306">
            <v>313017530</v>
          </cell>
        </row>
        <row r="307">
          <cell r="B307">
            <v>1703035010</v>
          </cell>
        </row>
        <row r="308">
          <cell r="B308">
            <v>1703042002</v>
          </cell>
        </row>
        <row r="309">
          <cell r="B309">
            <v>1703035006</v>
          </cell>
        </row>
        <row r="310">
          <cell r="B310">
            <v>1703025002</v>
          </cell>
        </row>
        <row r="311">
          <cell r="B311">
            <v>1703035005</v>
          </cell>
        </row>
        <row r="312">
          <cell r="B312">
            <v>1703041002</v>
          </cell>
        </row>
        <row r="313">
          <cell r="B313">
            <v>1703012001</v>
          </cell>
        </row>
        <row r="314">
          <cell r="B314">
            <v>1703034003</v>
          </cell>
        </row>
        <row r="315">
          <cell r="B315">
            <v>1703058008</v>
          </cell>
        </row>
        <row r="316">
          <cell r="B316">
            <v>1703034002</v>
          </cell>
        </row>
        <row r="317">
          <cell r="B317">
            <v>1703050007</v>
          </cell>
        </row>
        <row r="318">
          <cell r="B318">
            <v>1703059007</v>
          </cell>
        </row>
        <row r="319">
          <cell r="B319">
            <v>1701103004</v>
          </cell>
        </row>
        <row r="320">
          <cell r="B320">
            <v>901038006</v>
          </cell>
        </row>
        <row r="321">
          <cell r="B321">
            <v>1815019010</v>
          </cell>
        </row>
        <row r="322">
          <cell r="B322">
            <v>1210025002</v>
          </cell>
        </row>
        <row r="323">
          <cell r="B323" t="str">
            <v>1703099</v>
          </cell>
        </row>
        <row r="324">
          <cell r="B324">
            <v>1210008002</v>
          </cell>
        </row>
        <row r="325">
          <cell r="B325">
            <v>1812008300</v>
          </cell>
        </row>
        <row r="326">
          <cell r="B326">
            <v>1804005059</v>
          </cell>
        </row>
        <row r="327">
          <cell r="B327">
            <v>1815140011</v>
          </cell>
        </row>
        <row r="328">
          <cell r="B328">
            <v>1304005039</v>
          </cell>
        </row>
        <row r="329">
          <cell r="B329">
            <v>1207059304</v>
          </cell>
        </row>
        <row r="330">
          <cell r="B330">
            <v>1207055198</v>
          </cell>
        </row>
        <row r="331">
          <cell r="B331">
            <v>1815145001</v>
          </cell>
        </row>
        <row r="332">
          <cell r="B332">
            <v>1703045463</v>
          </cell>
        </row>
        <row r="333">
          <cell r="B333">
            <v>105013490</v>
          </cell>
        </row>
        <row r="334">
          <cell r="B334">
            <v>105013378</v>
          </cell>
        </row>
        <row r="335">
          <cell r="B335">
            <v>1207037048</v>
          </cell>
        </row>
        <row r="336">
          <cell r="B336">
            <v>1207060377</v>
          </cell>
        </row>
        <row r="337">
          <cell r="B337">
            <v>1207060377</v>
          </cell>
        </row>
        <row r="338">
          <cell r="B338">
            <v>904114223</v>
          </cell>
        </row>
        <row r="339">
          <cell r="B339">
            <v>1701016002</v>
          </cell>
        </row>
        <row r="340">
          <cell r="B340">
            <v>903162341</v>
          </cell>
        </row>
        <row r="341">
          <cell r="B341">
            <v>903162297</v>
          </cell>
        </row>
        <row r="342">
          <cell r="B342">
            <v>903162343</v>
          </cell>
        </row>
        <row r="343">
          <cell r="B343">
            <v>1815145006</v>
          </cell>
        </row>
        <row r="344">
          <cell r="B344">
            <v>1701012003</v>
          </cell>
        </row>
        <row r="345">
          <cell r="B345">
            <v>201110001</v>
          </cell>
        </row>
        <row r="346">
          <cell r="B346">
            <v>1815140012</v>
          </cell>
        </row>
        <row r="347">
          <cell r="B347">
            <v>402010005</v>
          </cell>
        </row>
        <row r="348">
          <cell r="B348">
            <v>503010043</v>
          </cell>
        </row>
        <row r="349">
          <cell r="B349">
            <v>903162303</v>
          </cell>
        </row>
        <row r="350">
          <cell r="B350">
            <v>903162271</v>
          </cell>
        </row>
        <row r="351">
          <cell r="B351">
            <v>903162272</v>
          </cell>
        </row>
      </sheetData>
      <sheetData sheetId="2"/>
      <sheetData sheetId="3"/>
      <sheetData sheetId="4"/>
      <sheetData sheetId="5"/>
      <sheetData sheetId="6"/>
      <sheetData sheetId="7" refreshError="1"/>
      <sheetData sheetId="8" refreshError="1"/>
      <sheetData sheetId="9"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xrili 1"/>
      <sheetName val="cxrili 2"/>
      <sheetName val="cxrili 3-1"/>
      <sheetName val="cxrili 3-2"/>
      <sheetName val="cxrili 4"/>
      <sheetName val="cxrili 5"/>
      <sheetName val="Sheet1"/>
      <sheetName val="Sheet2"/>
      <sheetName val="lkd"/>
    </sheetNames>
    <sheetDataSet>
      <sheetData sheetId="0" refreshError="1"/>
      <sheetData sheetId="1"/>
      <sheetData sheetId="2"/>
      <sheetData sheetId="3"/>
      <sheetData sheetId="4" refreshError="1"/>
      <sheetData sheetId="5" refreshError="1"/>
      <sheetData sheetId="6" refreshError="1"/>
      <sheetData sheetId="7">
        <row r="3">
          <cell r="A3" t="str">
            <v>მასალები</v>
          </cell>
        </row>
        <row r="4">
          <cell r="A4" t="str">
            <v>საწვავი</v>
          </cell>
        </row>
        <row r="5">
          <cell r="A5" t="str">
            <v>წევაზე ელექტროენერგია</v>
          </cell>
        </row>
        <row r="6">
          <cell r="A6" t="str">
            <v>სხვა ელექტროენერგია</v>
          </cell>
        </row>
        <row r="7">
          <cell r="A7" t="str">
            <v>შენობა-ნაგებობა</v>
          </cell>
        </row>
        <row r="8">
          <cell r="A8" t="str">
            <v>მოძრავი შემადგენლობა</v>
          </cell>
        </row>
        <row r="9">
          <cell r="A9" t="str">
            <v>მანქანა-მექანიზმები</v>
          </cell>
        </row>
        <row r="10">
          <cell r="A10" t="str">
            <v>სატრანსპორტო საშუალებები</v>
          </cell>
        </row>
        <row r="11">
          <cell r="A11" t="str">
            <v>სხვა რემონტი</v>
          </cell>
        </row>
        <row r="12">
          <cell r="A12" t="str">
            <v>მოძრავი შემადგენლობის იჯარა</v>
          </cell>
        </row>
        <row r="13">
          <cell r="A13" t="str">
            <v>დაცვა და უსაფრთხოება</v>
          </cell>
        </row>
        <row r="14">
          <cell r="A14" t="str">
            <v>დაზღვევა</v>
          </cell>
        </row>
        <row r="15">
          <cell r="A15" t="str">
            <v>საკომუნიკაციო</v>
          </cell>
        </row>
        <row r="16">
          <cell r="A16" t="str">
            <v>წყალმომარაგება და საკანალიზაციო მომსახურება</v>
          </cell>
        </row>
        <row r="17">
          <cell r="A17" t="str">
            <v>ბუნებრივი აირით მომარაგება</v>
          </cell>
        </row>
        <row r="18">
          <cell r="A18" t="str">
            <v>რეცხვა-დასუფთავება</v>
          </cell>
        </row>
        <row r="19">
          <cell r="A19" t="str">
            <v>თეთრეულით მომსახურება</v>
          </cell>
        </row>
        <row r="20">
          <cell r="A20" t="str">
            <v>იჯარა</v>
          </cell>
        </row>
        <row r="21">
          <cell r="A21" t="str">
            <v>აუდიტი</v>
          </cell>
        </row>
        <row r="22">
          <cell r="A22" t="str">
            <v>ბლანკები და საკანცელარიო</v>
          </cell>
        </row>
        <row r="23">
          <cell r="A23" t="str">
            <v>ჟურნალ-გაზეთები</v>
          </cell>
        </row>
        <row r="24">
          <cell r="A24" t="str">
            <v>წარმომადგენლობითი ხარჯები</v>
          </cell>
        </row>
        <row r="25">
          <cell r="A25" t="str">
            <v>საკონსულტაციო</v>
          </cell>
        </row>
        <row r="26">
          <cell r="A26" t="str">
            <v>იურიდიული ხარჯები</v>
          </cell>
        </row>
        <row r="27">
          <cell r="A27" t="str">
            <v>საწევრო</v>
          </cell>
        </row>
        <row r="28">
          <cell r="A28" t="str">
            <v>სარეკლამო</v>
          </cell>
        </row>
        <row r="29">
          <cell r="A29" t="str">
            <v>სხვა საოპერაციო ხარჯები</v>
          </cell>
        </row>
      </sheetData>
      <sheetData sheetId="8"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erTi (2)"/>
      <sheetName val="naerTi"/>
      <sheetName val="elmomarageba-07"/>
      <sheetName val="satvirTo-07"/>
      <sheetName val="saliandago-07"/>
      <sheetName val="fmg-07"/>
      <sheetName val="signalizacia-07"/>
      <sheetName val="savagono-07"/>
      <sheetName val="salokomotivo-07"/>
      <sheetName val="aparati-07"/>
      <sheetName val="blankebi"/>
      <sheetName val="control"/>
      <sheetName val="MINDIA"/>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NOBARI"/>
      <sheetName val="AN.GEGMA (2)"/>
      <sheetName val="SRULI"/>
      <sheetName val="TRANS (2)"/>
      <sheetName val="AN.GEGMA"/>
      <sheetName val="Sheet1"/>
      <sheetName val="3320 00 00"/>
      <sheetName val="81800200"/>
      <sheetName val="January"/>
      <sheetName val="February"/>
      <sheetName val="March"/>
      <sheetName val="April"/>
      <sheetName val="May"/>
      <sheetName val="June"/>
      <sheetName val="TRANS"/>
      <sheetName val="July"/>
      <sheetName val="August"/>
      <sheetName val="September"/>
      <sheetName val="October"/>
      <sheetName val="November"/>
      <sheetName val="December"/>
      <sheetName val="SASTARTO NASHTI"/>
      <sheetName val="BRUNVITI"/>
      <sheetName val="2.01.02"/>
      <sheetName val="1"/>
      <sheetName val="ANG GEGMA BOLO"/>
      <sheetName val="TRANZAQCIA BOLO"/>
      <sheetName val="BALANSI BOLO"/>
    </sheetNames>
    <sheetDataSet>
      <sheetData sheetId="0">
        <row r="2">
          <cell r="D2" t="str">
            <v>lari</v>
          </cell>
        </row>
        <row r="3">
          <cell r="D3" t="str">
            <v>dolari</v>
          </cell>
        </row>
        <row r="4">
          <cell r="D4" t="str">
            <v>euro</v>
          </cell>
        </row>
        <row r="5">
          <cell r="D5" t="str">
            <v>rusuli rubli</v>
          </cell>
        </row>
        <row r="6">
          <cell r="D6" t="str">
            <v>sxva</v>
          </cell>
        </row>
        <row r="7">
          <cell r="D7">
            <v>0</v>
          </cell>
        </row>
        <row r="8">
          <cell r="D8">
            <v>0</v>
          </cell>
        </row>
        <row r="9">
          <cell r="D9">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sheetData sheetId="26" refreshError="1"/>
      <sheetData sheetId="27"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d+esm-2-budget"/>
      <sheetName val="modernizacia"/>
      <sheetName val="moTxovna"/>
      <sheetName val="xelSekruleba"/>
      <sheetName val="gadaricxva"/>
      <sheetName val="cvlileba"/>
      <sheetName val="ld-budget"/>
      <sheetName val="esm-2-budget"/>
      <sheetName val="Sheet3"/>
      <sheetName val="Sheet1"/>
      <sheetName val="baT-Tbil.moderin"/>
    </sheetNames>
    <sheetDataSet>
      <sheetData sheetId="0" refreshError="1"/>
      <sheetData sheetId="1" refreshError="1">
        <row r="5">
          <cell r="C5">
            <v>104003005</v>
          </cell>
        </row>
        <row r="6">
          <cell r="C6">
            <v>104003023</v>
          </cell>
        </row>
        <row r="7">
          <cell r="C7">
            <v>104004036</v>
          </cell>
        </row>
        <row r="8">
          <cell r="C8">
            <v>104004038</v>
          </cell>
        </row>
        <row r="9">
          <cell r="C9">
            <v>104054009</v>
          </cell>
        </row>
        <row r="10">
          <cell r="C10">
            <v>104054008</v>
          </cell>
        </row>
        <row r="11">
          <cell r="C11">
            <v>104045005</v>
          </cell>
        </row>
        <row r="12">
          <cell r="C12">
            <v>104045006</v>
          </cell>
        </row>
        <row r="13">
          <cell r="C13">
            <v>104058006</v>
          </cell>
        </row>
        <row r="14">
          <cell r="C14">
            <v>104058007</v>
          </cell>
        </row>
        <row r="15">
          <cell r="C15">
            <v>104058004</v>
          </cell>
        </row>
        <row r="16">
          <cell r="C16">
            <v>104058005</v>
          </cell>
        </row>
        <row r="17">
          <cell r="C17">
            <v>104048024</v>
          </cell>
        </row>
        <row r="18">
          <cell r="C18">
            <v>104048015</v>
          </cell>
        </row>
        <row r="19">
          <cell r="C19">
            <v>104055001</v>
          </cell>
        </row>
        <row r="20">
          <cell r="C20">
            <v>104039003</v>
          </cell>
        </row>
        <row r="21">
          <cell r="C21">
            <v>104048012</v>
          </cell>
        </row>
        <row r="22">
          <cell r="C22">
            <v>104048036</v>
          </cell>
        </row>
        <row r="23">
          <cell r="C23">
            <v>104048013</v>
          </cell>
        </row>
        <row r="24">
          <cell r="C24">
            <v>104048037</v>
          </cell>
        </row>
        <row r="25">
          <cell r="C25">
            <v>104048011</v>
          </cell>
        </row>
        <row r="26">
          <cell r="C26">
            <v>104048031</v>
          </cell>
        </row>
        <row r="27">
          <cell r="C27">
            <v>104048032</v>
          </cell>
        </row>
        <row r="28">
          <cell r="C28">
            <v>104048034</v>
          </cell>
        </row>
        <row r="29">
          <cell r="C29">
            <v>104043005</v>
          </cell>
        </row>
        <row r="30">
          <cell r="C30">
            <v>104048002</v>
          </cell>
        </row>
        <row r="31">
          <cell r="C31">
            <v>104048009</v>
          </cell>
        </row>
        <row r="32">
          <cell r="C32">
            <v>104048004</v>
          </cell>
        </row>
        <row r="33">
          <cell r="C33">
            <v>104050004</v>
          </cell>
        </row>
        <row r="34">
          <cell r="C34">
            <v>104034004</v>
          </cell>
        </row>
        <row r="35">
          <cell r="C35">
            <v>104067002</v>
          </cell>
        </row>
        <row r="36">
          <cell r="C36">
            <v>104040012</v>
          </cell>
        </row>
        <row r="37">
          <cell r="C37">
            <v>104036013</v>
          </cell>
        </row>
        <row r="38">
          <cell r="C38">
            <v>104042010</v>
          </cell>
        </row>
        <row r="39">
          <cell r="C39">
            <v>104056001</v>
          </cell>
        </row>
        <row r="40">
          <cell r="C40">
            <v>104069001</v>
          </cell>
        </row>
        <row r="41">
          <cell r="C41">
            <v>104069003</v>
          </cell>
        </row>
        <row r="42">
          <cell r="C42">
            <v>104044002</v>
          </cell>
        </row>
        <row r="43">
          <cell r="C43">
            <v>104035020</v>
          </cell>
        </row>
        <row r="44">
          <cell r="C44">
            <v>104054006</v>
          </cell>
        </row>
        <row r="45">
          <cell r="C45">
            <v>104075010</v>
          </cell>
        </row>
        <row r="46">
          <cell r="C46">
            <v>104034003</v>
          </cell>
        </row>
        <row r="47">
          <cell r="C47">
            <v>104049009</v>
          </cell>
        </row>
        <row r="48">
          <cell r="C48">
            <v>104043003</v>
          </cell>
        </row>
        <row r="49">
          <cell r="C49">
            <v>104036021</v>
          </cell>
        </row>
        <row r="50">
          <cell r="C50">
            <v>104036019</v>
          </cell>
        </row>
        <row r="51">
          <cell r="C51">
            <v>106018018</v>
          </cell>
        </row>
        <row r="52">
          <cell r="C52">
            <v>107001083</v>
          </cell>
        </row>
        <row r="53">
          <cell r="C53">
            <v>104038008</v>
          </cell>
        </row>
        <row r="54">
          <cell r="C54">
            <v>104051002</v>
          </cell>
        </row>
        <row r="55">
          <cell r="C55">
            <v>401024049</v>
          </cell>
        </row>
        <row r="56">
          <cell r="C56">
            <v>401024047</v>
          </cell>
        </row>
        <row r="57">
          <cell r="C57">
            <v>703022281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d-budget"/>
      <sheetName val="ld"/>
      <sheetName val="moTxovna"/>
      <sheetName val="xelSekruleba"/>
      <sheetName val="gadaricxva"/>
      <sheetName val="cvlileba"/>
      <sheetName val="2009 wlis gegmidan"/>
      <sheetName val="modernizacia"/>
    </sheetNames>
    <sheetDataSet>
      <sheetData sheetId="0"/>
      <sheetData sheetId="1">
        <row r="1375">
          <cell r="A1375" t="str">
            <v>ხელფასი</v>
          </cell>
        </row>
        <row r="1376">
          <cell r="A1376" t="str">
            <v>კვების კომპენსაცია</v>
          </cell>
        </row>
        <row r="1377">
          <cell r="A1377" t="str">
            <v>საპატიო რკინიგზელი</v>
          </cell>
        </row>
        <row r="1378">
          <cell r="A1378" t="str">
            <v>პრემია</v>
          </cell>
        </row>
        <row r="1379">
          <cell r="A1379" t="str">
            <v>მასალები</v>
          </cell>
        </row>
        <row r="1380">
          <cell r="A1380" t="str">
            <v>წევაზე საწვავი</v>
          </cell>
        </row>
        <row r="1381">
          <cell r="A1381" t="str">
            <v>სხვა საწვავი</v>
          </cell>
        </row>
        <row r="1382">
          <cell r="A1382" t="str">
            <v>წევაზე ელექტროენერგია</v>
          </cell>
        </row>
        <row r="1383">
          <cell r="A1383" t="str">
            <v>სხვა ელექტროენერგია</v>
          </cell>
        </row>
        <row r="1384">
          <cell r="A1384" t="str">
            <v>შენობა-ნაგებობა</v>
          </cell>
        </row>
        <row r="1385">
          <cell r="A1385" t="str">
            <v>მოძრავი შემადგენლობა</v>
          </cell>
        </row>
        <row r="1386">
          <cell r="A1386" t="str">
            <v>ხელოვნური ნაგებობა</v>
          </cell>
        </row>
        <row r="1387">
          <cell r="A1387" t="str">
            <v>მიწის ვაკისი</v>
          </cell>
        </row>
        <row r="1388">
          <cell r="A1388" t="str">
            <v>მანქანა-მექანიზმები</v>
          </cell>
        </row>
        <row r="1389">
          <cell r="A1389" t="str">
            <v>საკონტაქტო ქსელი</v>
          </cell>
        </row>
        <row r="1390">
          <cell r="A1390" t="str">
            <v>წევის ქვესადგური</v>
          </cell>
        </row>
        <row r="1391">
          <cell r="A1391" t="str">
            <v>სატრანსპორტო საშუალებები</v>
          </cell>
        </row>
        <row r="1392">
          <cell r="A1392" t="str">
            <v>სხვა რემონტი</v>
          </cell>
        </row>
        <row r="1393">
          <cell r="A1393" t="str">
            <v>დაცვა</v>
          </cell>
        </row>
        <row r="1394">
          <cell r="A1394" t="str">
            <v>მომსახურება</v>
          </cell>
        </row>
        <row r="1395">
          <cell r="A1395" t="str">
            <v>სარგებელი</v>
          </cell>
        </row>
        <row r="1396">
          <cell r="A1396" t="str">
            <v>აუდიტის ხარჯი</v>
          </cell>
        </row>
        <row r="1397">
          <cell r="A1397" t="str">
            <v>დაზღვევა</v>
          </cell>
        </row>
        <row r="1398">
          <cell r="A1398" t="str">
            <v>დასახიჩრება</v>
          </cell>
        </row>
        <row r="1399">
          <cell r="A1399" t="str">
            <v>მივლინება</v>
          </cell>
        </row>
        <row r="1400">
          <cell r="A1400" t="str">
            <v>კავშირგაბმულობა</v>
          </cell>
        </row>
        <row r="1401">
          <cell r="A1401" t="str">
            <v>კომუნალური</v>
          </cell>
        </row>
        <row r="1402">
          <cell r="A1402" t="str">
            <v>სამეურნეო</v>
          </cell>
        </row>
        <row r="1403">
          <cell r="A1403" t="str">
            <v>სანეპიდსადგური</v>
          </cell>
        </row>
        <row r="1404">
          <cell r="A1404" t="str">
            <v>ავტომომსახურება</v>
          </cell>
        </row>
        <row r="1405">
          <cell r="A1405" t="str">
            <v>ბლანკები</v>
          </cell>
        </row>
        <row r="1406">
          <cell r="A1406" t="str">
            <v>ჟურნალ-გაზეთები</v>
          </cell>
        </row>
        <row r="1407">
          <cell r="A1407" t="str">
            <v>გადაზიდვის ხარჯები</v>
          </cell>
        </row>
        <row r="1408">
          <cell r="A1408" t="str">
            <v>ელმავლის და თბომავლის მომსახურეობა</v>
          </cell>
        </row>
        <row r="1409">
          <cell r="A1409" t="str">
            <v>წარმომადგენლობითი ხარჯები</v>
          </cell>
        </row>
        <row r="1410">
          <cell r="A1410" t="str">
            <v>წარმომადგენლობა მოსკოვში</v>
          </cell>
        </row>
        <row r="1411">
          <cell r="A1411" t="str">
            <v>რუსეთის ინფორმაციული მომსახურეობა</v>
          </cell>
        </row>
        <row r="1412">
          <cell r="A1412" t="str">
            <v>სხვა სხვის</v>
          </cell>
        </row>
        <row r="1413">
          <cell r="A1413" t="str">
            <v>ამორტიზაცია</v>
          </cell>
        </row>
        <row r="1414">
          <cell r="A1414" t="str">
            <v>ქონების</v>
          </cell>
        </row>
        <row r="1415">
          <cell r="A1415" t="str">
            <v>მიწის</v>
          </cell>
        </row>
        <row r="1416">
          <cell r="A1416" t="str">
            <v>დახმარება</v>
          </cell>
        </row>
        <row r="1417">
          <cell r="A1417" t="str">
            <v>სხვა ფონდები</v>
          </cell>
        </row>
        <row r="1418">
          <cell r="A1418" t="str">
            <v>კაპიტალური მშენებლობა</v>
          </cell>
        </row>
        <row r="1419">
          <cell r="A1419" t="str">
            <v>მშენებლობის ხარჯთაღრიცხვაში არშესული მოწყობილობის შეძენა</v>
          </cell>
        </row>
        <row r="1420">
          <cell r="A1420" t="str">
            <v>მოდერნიზაცია</v>
          </cell>
        </row>
        <row r="1421">
          <cell r="A1421" t="str">
            <v>სხვა რკინიგზების ხარჯი</v>
          </cell>
        </row>
      </sheetData>
      <sheetData sheetId="2"/>
      <sheetData sheetId="3"/>
      <sheetData sheetId="4"/>
      <sheetData sheetId="5"/>
      <sheetData sheetId="6"/>
      <sheetData sheetId="7"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83"/>
  <sheetViews>
    <sheetView showGridLines="0" tabSelected="1" zoomScale="90" zoomScaleNormal="90" workbookViewId="0">
      <pane xSplit="2" ySplit="5" topLeftCell="C6" activePane="bottomRight" state="frozen"/>
      <selection pane="topRight" activeCell="C1" sqref="C1"/>
      <selection pane="bottomLeft" activeCell="A6" sqref="A6"/>
      <selection pane="bottomRight"/>
    </sheetView>
  </sheetViews>
  <sheetFormatPr defaultColWidth="9.109375" defaultRowHeight="16.2" x14ac:dyDescent="0.45"/>
  <cols>
    <col min="1" max="1" width="0.33203125" style="1" customWidth="1"/>
    <col min="2" max="2" width="89.88671875" style="1" customWidth="1"/>
    <col min="3" max="15" width="11.109375" style="1" hidden="1" customWidth="1"/>
    <col min="16" max="16" width="11.109375" style="1" bestFit="1" customWidth="1"/>
    <col min="17" max="20" width="11.109375" style="1" customWidth="1"/>
    <col min="21" max="21" width="13.5546875" style="1" customWidth="1"/>
    <col min="22" max="22" width="10" style="1" bestFit="1" customWidth="1"/>
    <col min="23" max="16384" width="9.109375" style="1"/>
  </cols>
  <sheetData>
    <row r="1" spans="1:22" x14ac:dyDescent="0.45">
      <c r="D1" s="107"/>
      <c r="E1" s="107"/>
      <c r="F1" s="107"/>
      <c r="G1" s="107"/>
      <c r="H1" s="107"/>
      <c r="I1" s="107"/>
      <c r="J1" s="107"/>
      <c r="K1" s="107"/>
      <c r="L1" s="107"/>
      <c r="M1" s="107"/>
      <c r="N1" s="107"/>
      <c r="O1" s="107"/>
      <c r="P1" s="153"/>
      <c r="Q1" s="153"/>
      <c r="R1" s="153"/>
      <c r="S1" s="153"/>
      <c r="T1" s="153"/>
      <c r="U1" s="153"/>
      <c r="V1" s="153"/>
    </row>
    <row r="2" spans="1:22" ht="29.4" x14ac:dyDescent="0.8">
      <c r="B2" s="3" t="s">
        <v>0</v>
      </c>
      <c r="D2" s="4"/>
      <c r="E2" s="4"/>
      <c r="F2" s="4"/>
      <c r="G2" s="4"/>
      <c r="H2" s="4"/>
      <c r="I2" s="4"/>
      <c r="J2" s="4"/>
      <c r="K2" s="4"/>
      <c r="L2" s="4"/>
      <c r="M2" s="4"/>
      <c r="N2" s="4"/>
      <c r="O2" s="4"/>
      <c r="P2" s="4"/>
      <c r="Q2" s="4"/>
      <c r="R2" s="4"/>
      <c r="S2" s="4"/>
      <c r="T2" s="4"/>
      <c r="U2" s="4"/>
      <c r="V2" s="4"/>
    </row>
    <row r="3" spans="1:22" x14ac:dyDescent="0.45">
      <c r="B3" s="5" t="s">
        <v>1</v>
      </c>
      <c r="D3" s="2"/>
      <c r="E3" s="2"/>
      <c r="F3" s="2"/>
      <c r="G3" s="2"/>
      <c r="H3" s="2"/>
      <c r="I3" s="2"/>
      <c r="J3" s="2"/>
      <c r="K3" s="2"/>
      <c r="L3" s="2"/>
      <c r="M3" s="2"/>
      <c r="N3" s="2"/>
      <c r="O3" s="2"/>
      <c r="P3" s="2"/>
      <c r="R3" s="2"/>
      <c r="S3" s="2"/>
      <c r="T3" s="4"/>
      <c r="U3" s="154"/>
      <c r="V3" s="154"/>
    </row>
    <row r="4" spans="1:22" x14ac:dyDescent="0.45">
      <c r="B4" s="1" t="s">
        <v>2</v>
      </c>
      <c r="C4" s="6"/>
      <c r="D4" s="2"/>
      <c r="E4" s="2"/>
      <c r="F4" s="2"/>
      <c r="G4" s="2"/>
      <c r="H4" s="2"/>
      <c r="I4" s="2"/>
      <c r="J4" s="2"/>
      <c r="K4" s="2"/>
      <c r="L4" s="2"/>
      <c r="M4" s="2"/>
      <c r="N4" s="2"/>
      <c r="O4" s="2"/>
      <c r="P4" s="2"/>
      <c r="Q4" s="2"/>
      <c r="R4" s="2"/>
      <c r="S4" s="2"/>
      <c r="T4" s="2"/>
      <c r="U4" s="2"/>
      <c r="V4" s="2"/>
    </row>
    <row r="5" spans="1:22" x14ac:dyDescent="0.45">
      <c r="A5" s="7" t="s">
        <v>3</v>
      </c>
      <c r="B5" s="8" t="s">
        <v>4</v>
      </c>
      <c r="C5" s="9" t="s">
        <v>5</v>
      </c>
      <c r="D5" s="9" t="s">
        <v>6</v>
      </c>
      <c r="E5" s="10" t="s">
        <v>7</v>
      </c>
      <c r="F5" s="10" t="s">
        <v>8</v>
      </c>
      <c r="G5" s="10" t="s">
        <v>9</v>
      </c>
      <c r="H5" s="10" t="s">
        <v>10</v>
      </c>
      <c r="I5" s="10" t="s">
        <v>11</v>
      </c>
      <c r="J5" s="10" t="s">
        <v>12</v>
      </c>
      <c r="K5" s="10" t="s">
        <v>13</v>
      </c>
      <c r="L5" s="10" t="s">
        <v>14</v>
      </c>
      <c r="M5" s="11" t="s">
        <v>15</v>
      </c>
      <c r="N5" s="11" t="s">
        <v>16</v>
      </c>
      <c r="O5" s="11" t="s">
        <v>17</v>
      </c>
      <c r="P5" s="11" t="s">
        <v>18</v>
      </c>
      <c r="Q5" s="11" t="s">
        <v>19</v>
      </c>
      <c r="R5" s="11" t="s">
        <v>20</v>
      </c>
      <c r="S5" s="11">
        <v>2023</v>
      </c>
      <c r="T5" s="11">
        <v>2024</v>
      </c>
      <c r="U5" s="11" t="s">
        <v>200</v>
      </c>
      <c r="V5" s="11" t="s">
        <v>199</v>
      </c>
    </row>
    <row r="6" spans="1:22" x14ac:dyDescent="0.45">
      <c r="B6" s="12"/>
      <c r="C6" s="9"/>
      <c r="D6" s="9"/>
      <c r="E6" s="10"/>
      <c r="F6" s="10"/>
      <c r="G6" s="10"/>
      <c r="H6" s="10"/>
      <c r="I6" s="10"/>
      <c r="J6" s="10"/>
      <c r="K6" s="10"/>
      <c r="L6" s="10"/>
      <c r="M6" s="11"/>
      <c r="N6" s="11"/>
      <c r="O6" s="143"/>
      <c r="P6" s="143"/>
      <c r="Q6" s="143"/>
      <c r="R6" s="143"/>
      <c r="S6" s="143"/>
      <c r="T6" s="143"/>
      <c r="U6" s="143"/>
      <c r="V6" s="143"/>
    </row>
    <row r="7" spans="1:22" s="19" customFormat="1" x14ac:dyDescent="0.45">
      <c r="A7" s="14"/>
      <c r="B7" s="15" t="s">
        <v>21</v>
      </c>
      <c r="C7" s="16"/>
      <c r="D7" s="16"/>
      <c r="E7" s="16"/>
      <c r="F7" s="16"/>
      <c r="G7" s="16"/>
      <c r="H7" s="16"/>
      <c r="I7" s="16"/>
      <c r="J7" s="16"/>
      <c r="K7" s="16"/>
      <c r="L7" s="16"/>
      <c r="M7" s="16"/>
      <c r="N7" s="16"/>
      <c r="O7" s="16"/>
      <c r="P7" s="17"/>
      <c r="Q7" s="17"/>
      <c r="R7" s="17"/>
      <c r="S7" s="18"/>
      <c r="T7" s="18"/>
      <c r="U7" s="18"/>
      <c r="V7" s="18"/>
    </row>
    <row r="8" spans="1:22" x14ac:dyDescent="0.45">
      <c r="A8" s="20"/>
      <c r="B8" s="21"/>
      <c r="C8" s="11"/>
      <c r="D8" s="11"/>
      <c r="E8" s="11"/>
      <c r="F8" s="11"/>
      <c r="G8" s="11"/>
      <c r="H8" s="11"/>
      <c r="I8" s="11"/>
      <c r="J8" s="11"/>
      <c r="K8" s="11"/>
      <c r="L8" s="11"/>
      <c r="M8" s="11"/>
      <c r="N8" s="11"/>
      <c r="O8" s="11"/>
      <c r="P8" s="22"/>
      <c r="Q8" s="22"/>
      <c r="R8" s="22"/>
      <c r="S8" s="144"/>
      <c r="T8" s="144"/>
      <c r="U8" s="144"/>
      <c r="V8" s="144"/>
    </row>
    <row r="9" spans="1:22" x14ac:dyDescent="0.45">
      <c r="B9" s="23" t="s">
        <v>22</v>
      </c>
      <c r="C9" s="24">
        <v>248942.00000000003</v>
      </c>
      <c r="D9" s="24">
        <v>239512.64333999998</v>
      </c>
      <c r="E9" s="25">
        <v>238795.42206000001</v>
      </c>
      <c r="F9" s="25">
        <v>298013.68313000002</v>
      </c>
      <c r="G9" s="25">
        <v>348924.11386000004</v>
      </c>
      <c r="H9" s="25">
        <v>350866.02596999903</v>
      </c>
      <c r="I9" s="26">
        <v>364057</v>
      </c>
      <c r="J9" s="26">
        <v>382732</v>
      </c>
      <c r="K9" s="26">
        <v>392773.60125000001</v>
      </c>
      <c r="L9" s="26">
        <v>292612</v>
      </c>
      <c r="M9" s="26">
        <v>262771.5</v>
      </c>
      <c r="N9" s="26">
        <v>241313.41166973699</v>
      </c>
      <c r="O9" s="26">
        <v>308515.40000000002</v>
      </c>
      <c r="P9" s="26">
        <v>316452.44199999998</v>
      </c>
      <c r="Q9" s="26">
        <v>353929.4</v>
      </c>
      <c r="R9" s="26">
        <v>388445.89487872593</v>
      </c>
      <c r="S9" s="26">
        <v>346537.28122730198</v>
      </c>
      <c r="T9" s="26">
        <v>363202.85800000001</v>
      </c>
      <c r="U9" s="26">
        <v>173422.15299999999</v>
      </c>
      <c r="V9" s="26">
        <v>168470.71299999999</v>
      </c>
    </row>
    <row r="10" spans="1:22" x14ac:dyDescent="0.45">
      <c r="B10" s="23" t="s">
        <v>23</v>
      </c>
      <c r="C10" s="24">
        <v>41350</v>
      </c>
      <c r="D10" s="24">
        <v>55250.792659999992</v>
      </c>
      <c r="E10" s="25">
        <v>35354.167690000002</v>
      </c>
      <c r="F10" s="25">
        <v>56568.831049999979</v>
      </c>
      <c r="G10" s="25">
        <v>61990.886139999959</v>
      </c>
      <c r="H10" s="25">
        <v>50924.97403000202</v>
      </c>
      <c r="I10" s="26">
        <v>60529</v>
      </c>
      <c r="J10" s="26">
        <v>69049</v>
      </c>
      <c r="K10" s="27">
        <v>79177</v>
      </c>
      <c r="L10" s="27">
        <v>52974</v>
      </c>
      <c r="M10" s="26">
        <v>50188.5</v>
      </c>
      <c r="N10" s="26">
        <v>51650.489730000001</v>
      </c>
      <c r="O10" s="26">
        <v>65398</v>
      </c>
      <c r="P10" s="26">
        <v>72855.289999999994</v>
      </c>
      <c r="Q10" s="26">
        <v>69865.399999999994</v>
      </c>
      <c r="R10" s="26">
        <v>92179.847999999998</v>
      </c>
      <c r="S10" s="26">
        <v>82729.307879999993</v>
      </c>
      <c r="T10" s="26">
        <v>86491.433999999994</v>
      </c>
      <c r="U10" s="26">
        <v>41973.803490000006</v>
      </c>
      <c r="V10" s="26">
        <v>45971.39</v>
      </c>
    </row>
    <row r="11" spans="1:22" ht="15.6" customHeight="1" x14ac:dyDescent="0.45">
      <c r="B11" s="23" t="s">
        <v>24</v>
      </c>
      <c r="C11" s="24" t="s">
        <v>25</v>
      </c>
      <c r="D11" s="24" t="s">
        <v>25</v>
      </c>
      <c r="E11" s="25" t="s">
        <v>25</v>
      </c>
      <c r="F11" s="25" t="s">
        <v>25</v>
      </c>
      <c r="G11" s="25" t="s">
        <v>25</v>
      </c>
      <c r="H11" s="25" t="s">
        <v>25</v>
      </c>
      <c r="I11" s="25" t="s">
        <v>25</v>
      </c>
      <c r="J11" s="25" t="s">
        <v>25</v>
      </c>
      <c r="K11" s="25">
        <v>56086</v>
      </c>
      <c r="L11" s="25">
        <v>52582</v>
      </c>
      <c r="M11" s="26">
        <v>73774</v>
      </c>
      <c r="N11" s="26">
        <v>70317.662509999995</v>
      </c>
      <c r="O11" s="26">
        <v>48814</v>
      </c>
      <c r="P11" s="26">
        <v>54105.764323999872</v>
      </c>
      <c r="Q11" s="26">
        <v>69370.529518748997</v>
      </c>
      <c r="R11" s="26">
        <v>123071.47705519947</v>
      </c>
      <c r="S11" s="26">
        <v>132213</v>
      </c>
      <c r="T11" s="26">
        <v>129533.841</v>
      </c>
      <c r="U11" s="26">
        <v>66763.005119999987</v>
      </c>
      <c r="V11" s="26">
        <v>52888.652000000002</v>
      </c>
    </row>
    <row r="12" spans="1:22" ht="16.2" hidden="1" customHeight="1" x14ac:dyDescent="0.45">
      <c r="B12" s="23" t="s">
        <v>26</v>
      </c>
      <c r="C12" s="24">
        <v>11520</v>
      </c>
      <c r="D12" s="24">
        <v>16590</v>
      </c>
      <c r="E12" s="25">
        <v>16543</v>
      </c>
      <c r="F12" s="25">
        <v>22302</v>
      </c>
      <c r="G12" s="25">
        <v>43957</v>
      </c>
      <c r="H12" s="25">
        <v>46382</v>
      </c>
      <c r="I12" s="26">
        <v>34308</v>
      </c>
      <c r="J12" s="26">
        <v>37811</v>
      </c>
      <c r="K12" s="26">
        <v>24261</v>
      </c>
      <c r="L12" s="26">
        <v>13948</v>
      </c>
      <c r="M12" s="26">
        <v>16780.3</v>
      </c>
      <c r="N12" s="26">
        <v>25361.675029999999</v>
      </c>
      <c r="O12" s="26">
        <v>0</v>
      </c>
      <c r="P12" s="26">
        <v>0</v>
      </c>
      <c r="Q12" s="26">
        <v>0</v>
      </c>
      <c r="R12" s="26">
        <v>0</v>
      </c>
      <c r="S12" s="26"/>
      <c r="T12" s="26">
        <v>0</v>
      </c>
      <c r="U12" s="26">
        <v>0</v>
      </c>
      <c r="V12" s="26">
        <v>0</v>
      </c>
    </row>
    <row r="13" spans="1:22" x14ac:dyDescent="0.45">
      <c r="B13" s="28" t="s">
        <v>27</v>
      </c>
      <c r="C13" s="29">
        <v>0</v>
      </c>
      <c r="D13" s="29">
        <v>0</v>
      </c>
      <c r="E13" s="26">
        <v>0</v>
      </c>
      <c r="F13" s="26">
        <v>0</v>
      </c>
      <c r="G13" s="26">
        <v>0</v>
      </c>
      <c r="H13" s="26">
        <v>0</v>
      </c>
      <c r="I13" s="26">
        <v>0</v>
      </c>
      <c r="J13" s="26">
        <v>0</v>
      </c>
      <c r="K13" s="26">
        <v>0</v>
      </c>
      <c r="L13" s="26">
        <v>0</v>
      </c>
      <c r="M13" s="26">
        <v>0</v>
      </c>
      <c r="N13" s="26">
        <v>0</v>
      </c>
      <c r="O13" s="26">
        <v>16090</v>
      </c>
      <c r="P13" s="26">
        <v>8838</v>
      </c>
      <c r="Q13" s="26">
        <v>4647.4379799999997</v>
      </c>
      <c r="R13" s="26">
        <v>4072.1342900000004</v>
      </c>
      <c r="S13" s="26">
        <v>4158.1125299999985</v>
      </c>
      <c r="T13" s="26">
        <v>3829.4769999999999</v>
      </c>
      <c r="U13" s="26">
        <v>2578.5394699999988</v>
      </c>
      <c r="V13" s="26">
        <v>2182.4430000000002</v>
      </c>
    </row>
    <row r="14" spans="1:22" x14ac:dyDescent="0.45">
      <c r="B14" s="28" t="s">
        <v>28</v>
      </c>
      <c r="C14" s="29">
        <v>0</v>
      </c>
      <c r="D14" s="29">
        <v>0</v>
      </c>
      <c r="E14" s="26">
        <v>0</v>
      </c>
      <c r="F14" s="26">
        <v>0</v>
      </c>
      <c r="G14" s="26">
        <v>0</v>
      </c>
      <c r="H14" s="26">
        <v>0</v>
      </c>
      <c r="I14" s="26">
        <v>0</v>
      </c>
      <c r="J14" s="26">
        <v>0</v>
      </c>
      <c r="K14" s="26">
        <v>0</v>
      </c>
      <c r="L14" s="26">
        <v>0</v>
      </c>
      <c r="M14" s="26">
        <v>0</v>
      </c>
      <c r="N14" s="26">
        <v>0</v>
      </c>
      <c r="O14" s="26">
        <v>14156</v>
      </c>
      <c r="P14" s="26">
        <v>14147.39827</v>
      </c>
      <c r="Q14" s="26">
        <v>9910.3441219999986</v>
      </c>
      <c r="R14" s="26">
        <v>9702.5969799999984</v>
      </c>
      <c r="S14" s="26">
        <v>15705.01945</v>
      </c>
      <c r="T14" s="26">
        <v>15609.013999999999</v>
      </c>
      <c r="U14" s="26">
        <v>7906.8937599999999</v>
      </c>
      <c r="V14" s="26">
        <v>7037.6639999999998</v>
      </c>
    </row>
    <row r="15" spans="1:22" x14ac:dyDescent="0.45">
      <c r="B15" s="23" t="s">
        <v>29</v>
      </c>
      <c r="C15" s="24">
        <v>17165</v>
      </c>
      <c r="D15" s="24">
        <v>16615</v>
      </c>
      <c r="E15" s="25">
        <v>13952</v>
      </c>
      <c r="F15" s="25">
        <v>15667.999999999996</v>
      </c>
      <c r="G15" s="25">
        <v>15257</v>
      </c>
      <c r="H15" s="25">
        <v>17432</v>
      </c>
      <c r="I15" s="26">
        <v>18044.400000000001</v>
      </c>
      <c r="J15" s="26">
        <v>18317</v>
      </c>
      <c r="K15" s="26">
        <v>15487</v>
      </c>
      <c r="L15" s="26">
        <v>18007</v>
      </c>
      <c r="M15" s="26">
        <v>22844</v>
      </c>
      <c r="N15" s="26">
        <v>27403.903149999998</v>
      </c>
      <c r="O15" s="26">
        <v>31138</v>
      </c>
      <c r="P15" s="26">
        <v>11201.26124</v>
      </c>
      <c r="Q15" s="26">
        <v>14807.701289999999</v>
      </c>
      <c r="R15" s="26">
        <v>27423.405970000003</v>
      </c>
      <c r="S15" s="26">
        <v>41218.621839999993</v>
      </c>
      <c r="T15" s="26">
        <v>36668.582000000002</v>
      </c>
      <c r="U15" s="26">
        <v>16754.609629999995</v>
      </c>
      <c r="V15" s="26">
        <v>13448.241</v>
      </c>
    </row>
    <row r="16" spans="1:22" x14ac:dyDescent="0.45">
      <c r="B16" s="23" t="s">
        <v>194</v>
      </c>
      <c r="C16" s="24"/>
      <c r="D16" s="24"/>
      <c r="E16" s="25"/>
      <c r="F16" s="25"/>
      <c r="G16" s="25"/>
      <c r="H16" s="25"/>
      <c r="I16" s="26"/>
      <c r="J16" s="26"/>
      <c r="K16" s="26"/>
      <c r="L16" s="26"/>
      <c r="M16" s="26"/>
      <c r="N16" s="26"/>
      <c r="O16" s="26">
        <v>0</v>
      </c>
      <c r="P16" s="26">
        <v>0</v>
      </c>
      <c r="Q16" s="26">
        <v>0</v>
      </c>
      <c r="R16" s="26">
        <v>0</v>
      </c>
      <c r="S16" s="26">
        <v>0</v>
      </c>
      <c r="T16" s="26">
        <v>8725.9220000000005</v>
      </c>
      <c r="U16" s="26">
        <v>0</v>
      </c>
      <c r="V16" s="26">
        <v>4268.7550000000001</v>
      </c>
    </row>
    <row r="17" spans="1:22" x14ac:dyDescent="0.45">
      <c r="B17" s="23" t="s">
        <v>30</v>
      </c>
      <c r="C17" s="24">
        <v>4931</v>
      </c>
      <c r="D17" s="24">
        <v>3509.2939999999944</v>
      </c>
      <c r="E17" s="25">
        <v>3731</v>
      </c>
      <c r="F17" s="25">
        <v>7721</v>
      </c>
      <c r="G17" s="25">
        <v>7248</v>
      </c>
      <c r="H17" s="25">
        <v>4214</v>
      </c>
      <c r="I17" s="26">
        <v>2908</v>
      </c>
      <c r="J17" s="26">
        <v>3661</v>
      </c>
      <c r="K17" s="26">
        <v>6988</v>
      </c>
      <c r="L17" s="26">
        <v>9799</v>
      </c>
      <c r="M17" s="26">
        <v>8176</v>
      </c>
      <c r="N17" s="26">
        <v>8567.3379303000002</v>
      </c>
      <c r="O17" s="26">
        <v>6927</v>
      </c>
      <c r="P17" s="26">
        <v>11770</v>
      </c>
      <c r="Q17" s="26">
        <v>25337</v>
      </c>
      <c r="R17" s="26">
        <v>29877.94112953982</v>
      </c>
      <c r="S17" s="26">
        <v>4612</v>
      </c>
      <c r="T17" s="26">
        <v>4276</v>
      </c>
      <c r="U17" s="26">
        <v>1305</v>
      </c>
      <c r="V17" s="26">
        <v>1383.739</v>
      </c>
    </row>
    <row r="18" spans="1:22" ht="16.2" hidden="1" customHeight="1" x14ac:dyDescent="0.45">
      <c r="B18" s="23" t="s">
        <v>31</v>
      </c>
      <c r="C18" s="24">
        <v>1578</v>
      </c>
      <c r="D18" s="24">
        <v>9410.27</v>
      </c>
      <c r="E18" s="25">
        <v>10462</v>
      </c>
      <c r="F18" s="25">
        <v>4413</v>
      </c>
      <c r="G18" s="25">
        <v>0</v>
      </c>
      <c r="H18" s="25">
        <v>0</v>
      </c>
      <c r="I18" s="25">
        <v>0</v>
      </c>
      <c r="J18" s="25">
        <v>0</v>
      </c>
      <c r="K18" s="25">
        <v>0</v>
      </c>
      <c r="L18" s="25">
        <v>0</v>
      </c>
      <c r="M18" s="25">
        <v>0</v>
      </c>
      <c r="N18" s="25">
        <v>0</v>
      </c>
      <c r="O18" s="26">
        <v>0</v>
      </c>
      <c r="P18" s="26">
        <v>0</v>
      </c>
      <c r="Q18" s="26">
        <v>0</v>
      </c>
      <c r="R18" s="26">
        <v>0</v>
      </c>
      <c r="S18" s="26">
        <v>0</v>
      </c>
      <c r="T18" s="26">
        <v>0</v>
      </c>
      <c r="U18" s="26">
        <v>0</v>
      </c>
      <c r="V18" s="26">
        <v>0</v>
      </c>
    </row>
    <row r="19" spans="1:22" x14ac:dyDescent="0.45">
      <c r="B19" s="30" t="s">
        <v>32</v>
      </c>
      <c r="C19" s="31">
        <f t="shared" ref="C19:I19" si="0">SUM(C9:C18)</f>
        <v>325486</v>
      </c>
      <c r="D19" s="31">
        <f t="shared" si="0"/>
        <v>340888</v>
      </c>
      <c r="E19" s="32">
        <f t="shared" si="0"/>
        <v>318837.58975000004</v>
      </c>
      <c r="F19" s="32">
        <f t="shared" si="0"/>
        <v>404686.51418</v>
      </c>
      <c r="G19" s="32">
        <f t="shared" si="0"/>
        <v>477377</v>
      </c>
      <c r="H19" s="32">
        <f t="shared" si="0"/>
        <v>469819.00000000105</v>
      </c>
      <c r="I19" s="32">
        <f t="shared" si="0"/>
        <v>479846.40000000002</v>
      </c>
      <c r="J19" s="32">
        <f t="shared" ref="J19:O19" si="1">SUM(J9:J18)</f>
        <v>511570</v>
      </c>
      <c r="K19" s="33">
        <f t="shared" si="1"/>
        <v>574772.60125000007</v>
      </c>
      <c r="L19" s="33">
        <f t="shared" si="1"/>
        <v>439922</v>
      </c>
      <c r="M19" s="33">
        <f t="shared" si="1"/>
        <v>434534.3</v>
      </c>
      <c r="N19" s="33">
        <f t="shared" si="1"/>
        <v>424614.48002003698</v>
      </c>
      <c r="O19" s="33">
        <f t="shared" si="1"/>
        <v>491038.4</v>
      </c>
      <c r="P19" s="33">
        <f>SUM(P9:P18)</f>
        <v>489370.15583399986</v>
      </c>
      <c r="Q19" s="33">
        <f>SUM(Q9:Q18)</f>
        <v>547867.81291074899</v>
      </c>
      <c r="R19" s="33">
        <f>SUM(R9:R18)</f>
        <v>674773.29830346524</v>
      </c>
      <c r="S19" s="33">
        <f t="shared" ref="S19" si="2">SUM(S9:S18)</f>
        <v>627173.34292730212</v>
      </c>
      <c r="T19" s="33">
        <f>SUM(T9:T18)</f>
        <v>648337.12800000003</v>
      </c>
      <c r="U19" s="33">
        <f t="shared" ref="U19:V19" si="3">SUM(U9:U18)</f>
        <v>310704.00447000004</v>
      </c>
      <c r="V19" s="33">
        <f t="shared" si="3"/>
        <v>295651.59700000001</v>
      </c>
    </row>
    <row r="20" spans="1:22" ht="16.2" hidden="1" customHeight="1" x14ac:dyDescent="0.45">
      <c r="B20" s="34" t="s">
        <v>198</v>
      </c>
      <c r="C20" s="35">
        <v>0</v>
      </c>
      <c r="D20" s="35">
        <v>0</v>
      </c>
      <c r="E20" s="36">
        <v>0</v>
      </c>
      <c r="F20" s="36">
        <v>0</v>
      </c>
      <c r="G20" s="36">
        <v>0</v>
      </c>
      <c r="H20" s="36">
        <v>0</v>
      </c>
      <c r="I20" s="36">
        <v>0</v>
      </c>
      <c r="J20" s="36">
        <v>0</v>
      </c>
      <c r="K20" s="37">
        <v>7503</v>
      </c>
      <c r="L20" s="37">
        <v>80294</v>
      </c>
      <c r="M20" s="37">
        <v>23417</v>
      </c>
      <c r="N20" s="37">
        <v>0</v>
      </c>
      <c r="O20" s="37">
        <v>0</v>
      </c>
      <c r="P20" s="37">
        <v>0</v>
      </c>
      <c r="Q20" s="37">
        <v>0</v>
      </c>
      <c r="R20" s="37">
        <v>0</v>
      </c>
      <c r="S20" s="37">
        <v>0</v>
      </c>
      <c r="T20" s="37">
        <v>0</v>
      </c>
      <c r="U20" s="37">
        <v>0</v>
      </c>
      <c r="V20" s="37">
        <v>0</v>
      </c>
    </row>
    <row r="21" spans="1:22" x14ac:dyDescent="0.45">
      <c r="B21" s="23" t="s">
        <v>33</v>
      </c>
      <c r="C21" s="24">
        <v>6509</v>
      </c>
      <c r="D21" s="24">
        <v>3213.9999999999995</v>
      </c>
      <c r="E21" s="25">
        <v>6538.0000000000009</v>
      </c>
      <c r="F21" s="25">
        <v>7087.9317300000002</v>
      </c>
      <c r="G21" s="25">
        <v>8622</v>
      </c>
      <c r="H21" s="25">
        <v>12660</v>
      </c>
      <c r="I21" s="25">
        <v>15547.483129999995</v>
      </c>
      <c r="J21" s="25">
        <v>10390</v>
      </c>
      <c r="K21" s="38">
        <v>13293.115929999998</v>
      </c>
      <c r="L21" s="38">
        <v>12165</v>
      </c>
      <c r="M21" s="39">
        <v>7748</v>
      </c>
      <c r="N21" s="25">
        <v>2785.7098399999995</v>
      </c>
      <c r="O21" s="25">
        <v>4766.9728000000005</v>
      </c>
      <c r="P21" s="25">
        <v>3091.0172300000004</v>
      </c>
      <c r="Q21" s="25">
        <v>3391</v>
      </c>
      <c r="R21" s="25">
        <v>5112.9495799999995</v>
      </c>
      <c r="S21" s="25">
        <v>5716.5998999999974</v>
      </c>
      <c r="T21" s="25">
        <v>10096.667000000001</v>
      </c>
      <c r="U21" s="25">
        <v>8037.4693746527746</v>
      </c>
      <c r="V21" s="25">
        <v>960.62399999999991</v>
      </c>
    </row>
    <row r="22" spans="1:22" ht="16.2" hidden="1" customHeight="1" x14ac:dyDescent="0.45">
      <c r="B22" s="23" t="s">
        <v>34</v>
      </c>
      <c r="C22" s="24">
        <v>0</v>
      </c>
      <c r="D22" s="24">
        <v>0</v>
      </c>
      <c r="E22" s="25">
        <v>0</v>
      </c>
      <c r="F22" s="25">
        <v>4279.1807399999989</v>
      </c>
      <c r="G22" s="25">
        <v>0</v>
      </c>
      <c r="H22" s="25">
        <v>0</v>
      </c>
      <c r="I22" s="25">
        <v>0</v>
      </c>
      <c r="J22" s="25">
        <v>0</v>
      </c>
      <c r="K22" s="40">
        <v>0</v>
      </c>
      <c r="L22" s="40">
        <v>0</v>
      </c>
      <c r="M22" s="25">
        <v>0</v>
      </c>
      <c r="N22" s="25">
        <v>0</v>
      </c>
      <c r="O22" s="25">
        <v>0</v>
      </c>
      <c r="P22" s="25">
        <v>0</v>
      </c>
      <c r="Q22" s="26">
        <v>0</v>
      </c>
      <c r="R22" s="26">
        <v>0</v>
      </c>
      <c r="S22" s="26"/>
      <c r="T22" s="26">
        <v>0</v>
      </c>
      <c r="U22" s="26">
        <v>0</v>
      </c>
      <c r="V22" s="26">
        <v>0</v>
      </c>
    </row>
    <row r="23" spans="1:22" x14ac:dyDescent="0.45">
      <c r="B23" s="23" t="s">
        <v>35</v>
      </c>
      <c r="C23" s="24">
        <v>3055</v>
      </c>
      <c r="D23" s="24">
        <v>15500</v>
      </c>
      <c r="E23" s="25">
        <v>4140</v>
      </c>
      <c r="F23" s="25">
        <v>6450.88753</v>
      </c>
      <c r="G23" s="25">
        <v>3403</v>
      </c>
      <c r="H23" s="25">
        <v>19293</v>
      </c>
      <c r="I23" s="25">
        <v>-95.896187899990906</v>
      </c>
      <c r="J23" s="25">
        <v>1963.4</v>
      </c>
      <c r="K23" s="38">
        <v>9975</v>
      </c>
      <c r="L23" s="38">
        <v>6957</v>
      </c>
      <c r="M23" s="39">
        <v>7812</v>
      </c>
      <c r="N23" s="39">
        <v>16726.262319999958</v>
      </c>
      <c r="O23" s="39">
        <v>7984.1331300000038</v>
      </c>
      <c r="P23" s="39">
        <v>9456</v>
      </c>
      <c r="Q23" s="39">
        <v>5560</v>
      </c>
      <c r="R23" s="39">
        <v>10711.756321666602</v>
      </c>
      <c r="S23" s="39">
        <v>3275.9001000000026</v>
      </c>
      <c r="T23" s="39">
        <v>12710.426000000001</v>
      </c>
      <c r="U23" s="39">
        <v>7052.2019400000017</v>
      </c>
      <c r="V23" s="39">
        <v>925.46</v>
      </c>
    </row>
    <row r="24" spans="1:22" x14ac:dyDescent="0.45">
      <c r="B24" s="30" t="s">
        <v>36</v>
      </c>
      <c r="C24" s="32">
        <f t="shared" ref="C24:J24" si="4">SUM(C21:C23)</f>
        <v>9564</v>
      </c>
      <c r="D24" s="32">
        <f t="shared" si="4"/>
        <v>18714</v>
      </c>
      <c r="E24" s="32">
        <f t="shared" si="4"/>
        <v>10678</v>
      </c>
      <c r="F24" s="32">
        <f t="shared" si="4"/>
        <v>17818</v>
      </c>
      <c r="G24" s="32">
        <f t="shared" si="4"/>
        <v>12025</v>
      </c>
      <c r="H24" s="32">
        <f t="shared" si="4"/>
        <v>31953</v>
      </c>
      <c r="I24" s="32">
        <f t="shared" si="4"/>
        <v>15451.586942100004</v>
      </c>
      <c r="J24" s="32">
        <f t="shared" si="4"/>
        <v>12353.4</v>
      </c>
      <c r="K24" s="32">
        <f>SUM(K21:K23)</f>
        <v>23268.11593</v>
      </c>
      <c r="L24" s="32">
        <f t="shared" ref="L24:V24" si="5">SUM(L21:L23)</f>
        <v>19122</v>
      </c>
      <c r="M24" s="32">
        <f t="shared" si="5"/>
        <v>15560</v>
      </c>
      <c r="N24" s="32">
        <f t="shared" si="5"/>
        <v>19511.972159999958</v>
      </c>
      <c r="O24" s="32">
        <f t="shared" si="5"/>
        <v>12751.105930000005</v>
      </c>
      <c r="P24" s="32">
        <f t="shared" si="5"/>
        <v>12547.017230000001</v>
      </c>
      <c r="Q24" s="32">
        <f t="shared" si="5"/>
        <v>8951</v>
      </c>
      <c r="R24" s="32">
        <f t="shared" si="5"/>
        <v>15824.705901666603</v>
      </c>
      <c r="S24" s="32">
        <f t="shared" si="5"/>
        <v>8992.5</v>
      </c>
      <c r="T24" s="32">
        <f t="shared" si="5"/>
        <v>22807.093000000001</v>
      </c>
      <c r="U24" s="32">
        <f t="shared" si="5"/>
        <v>15089.671314652776</v>
      </c>
      <c r="V24" s="32">
        <f t="shared" si="5"/>
        <v>1886.0839999999998</v>
      </c>
    </row>
    <row r="25" spans="1:22" x14ac:dyDescent="0.45">
      <c r="A25" s="29"/>
      <c r="B25" s="41"/>
      <c r="C25" s="42"/>
      <c r="D25" s="42"/>
      <c r="E25" s="42"/>
      <c r="F25" s="42"/>
      <c r="G25" s="42"/>
      <c r="H25" s="42"/>
      <c r="I25" s="42"/>
      <c r="J25" s="42"/>
      <c r="K25" s="42"/>
      <c r="L25" s="42"/>
      <c r="M25" s="42"/>
      <c r="N25" s="42"/>
      <c r="O25" s="42"/>
      <c r="P25" s="42"/>
      <c r="Q25" s="42"/>
      <c r="R25" s="42"/>
      <c r="S25" s="42"/>
      <c r="T25" s="42"/>
      <c r="U25" s="42"/>
      <c r="V25" s="42"/>
    </row>
    <row r="26" spans="1:22" ht="16.2" hidden="1" customHeight="1" x14ac:dyDescent="0.45">
      <c r="B26" s="30" t="s">
        <v>37</v>
      </c>
      <c r="C26" s="31">
        <v>0</v>
      </c>
      <c r="D26" s="31">
        <v>0</v>
      </c>
      <c r="E26" s="32">
        <v>0</v>
      </c>
      <c r="F26" s="32">
        <v>0</v>
      </c>
      <c r="G26" s="32">
        <v>0</v>
      </c>
      <c r="H26" s="32">
        <v>0</v>
      </c>
      <c r="I26" s="32">
        <v>0</v>
      </c>
      <c r="J26" s="32">
        <v>0</v>
      </c>
      <c r="K26" s="32">
        <v>0</v>
      </c>
      <c r="L26" s="32">
        <v>0</v>
      </c>
      <c r="M26" s="43">
        <v>-382616</v>
      </c>
      <c r="N26" s="43">
        <v>-691387</v>
      </c>
      <c r="O26" s="43">
        <v>0</v>
      </c>
      <c r="P26" s="44">
        <v>0</v>
      </c>
      <c r="Q26" s="44">
        <v>0</v>
      </c>
      <c r="R26" s="33">
        <v>0</v>
      </c>
      <c r="S26" s="33">
        <v>0</v>
      </c>
      <c r="T26" s="33">
        <v>0</v>
      </c>
      <c r="U26" s="33">
        <v>0</v>
      </c>
      <c r="V26" s="33">
        <v>0</v>
      </c>
    </row>
    <row r="27" spans="1:22" x14ac:dyDescent="0.45">
      <c r="B27" s="30" t="s">
        <v>38</v>
      </c>
      <c r="C27" s="31">
        <v>-105307</v>
      </c>
      <c r="D27" s="31">
        <v>-108747</v>
      </c>
      <c r="E27" s="32">
        <v>-106113</v>
      </c>
      <c r="F27" s="32">
        <v>-111257</v>
      </c>
      <c r="G27" s="32">
        <v>-108493</v>
      </c>
      <c r="H27" s="32">
        <v>-108467</v>
      </c>
      <c r="I27" s="32">
        <v>-133509</v>
      </c>
      <c r="J27" s="32">
        <v>-145174</v>
      </c>
      <c r="K27" s="32">
        <v>-148624.53599999999</v>
      </c>
      <c r="L27" s="32">
        <v>-146626.17303330617</v>
      </c>
      <c r="M27" s="43">
        <v>-148302</v>
      </c>
      <c r="N27" s="43">
        <v>-154338.38369999995</v>
      </c>
      <c r="O27" s="43">
        <v>-160561.48311999999</v>
      </c>
      <c r="P27" s="44">
        <v>-170502.46343999999</v>
      </c>
      <c r="Q27" s="44">
        <v>-180701.4</v>
      </c>
      <c r="R27" s="33">
        <v>-197707.86081999991</v>
      </c>
      <c r="S27" s="33">
        <v>-239055.54678999999</v>
      </c>
      <c r="T27" s="33">
        <v>-233224.44200000001</v>
      </c>
      <c r="U27" s="33">
        <v>-116463.34658000001</v>
      </c>
      <c r="V27" s="33">
        <v>-124131.27099999999</v>
      </c>
    </row>
    <row r="28" spans="1:22" x14ac:dyDescent="0.45">
      <c r="B28" s="30" t="s">
        <v>39</v>
      </c>
      <c r="C28" s="31">
        <v>-106658</v>
      </c>
      <c r="D28" s="31">
        <v>-98884.999999999985</v>
      </c>
      <c r="E28" s="32">
        <v>-96111</v>
      </c>
      <c r="F28" s="32">
        <v>-98749</v>
      </c>
      <c r="G28" s="32">
        <v>-92137</v>
      </c>
      <c r="H28" s="32">
        <v>-97082</v>
      </c>
      <c r="I28" s="32">
        <v>-101927</v>
      </c>
      <c r="J28" s="32">
        <v>-105258</v>
      </c>
      <c r="K28" s="32">
        <v>-104416.45</v>
      </c>
      <c r="L28" s="32">
        <v>-106267.40683187498</v>
      </c>
      <c r="M28" s="43">
        <v>-109702.66793545007</v>
      </c>
      <c r="N28" s="43">
        <v>-113804.157538114</v>
      </c>
      <c r="O28" s="43">
        <v>-81234.702628384475</v>
      </c>
      <c r="P28" s="44">
        <v>-76155.804615348898</v>
      </c>
      <c r="Q28" s="44">
        <v>-58397</v>
      </c>
      <c r="R28" s="33">
        <v>-66585.27917164375</v>
      </c>
      <c r="S28" s="33">
        <v>-76895</v>
      </c>
      <c r="T28" s="33">
        <v>-59325.4</v>
      </c>
      <c r="U28" s="33">
        <v>-31599.105445778037</v>
      </c>
      <c r="V28" s="33">
        <v>-31340.226999999999</v>
      </c>
    </row>
    <row r="29" spans="1:22" x14ac:dyDescent="0.45">
      <c r="B29" s="30" t="s">
        <v>204</v>
      </c>
      <c r="C29" s="31">
        <f t="shared" ref="C29:T29" si="6">SUM(C30:C33)</f>
        <v>-64707</v>
      </c>
      <c r="D29" s="31">
        <f t="shared" si="6"/>
        <v>-56460</v>
      </c>
      <c r="E29" s="32">
        <f t="shared" si="6"/>
        <v>-49491.051590000003</v>
      </c>
      <c r="F29" s="32">
        <f t="shared" si="6"/>
        <v>-49629</v>
      </c>
      <c r="G29" s="32">
        <f t="shared" si="6"/>
        <v>-58863</v>
      </c>
      <c r="H29" s="32">
        <f t="shared" si="6"/>
        <v>-60702.261096697097</v>
      </c>
      <c r="I29" s="32">
        <f t="shared" si="6"/>
        <v>-59716</v>
      </c>
      <c r="J29" s="32">
        <f t="shared" si="6"/>
        <v>-57240</v>
      </c>
      <c r="K29" s="32">
        <f t="shared" si="6"/>
        <v>-60927.400999999998</v>
      </c>
      <c r="L29" s="32">
        <f t="shared" si="6"/>
        <v>-47289</v>
      </c>
      <c r="M29" s="43">
        <f t="shared" si="6"/>
        <v>-41490.400000000001</v>
      </c>
      <c r="N29" s="43">
        <f t="shared" si="6"/>
        <v>-43707.972553299995</v>
      </c>
      <c r="O29" s="43">
        <f t="shared" si="6"/>
        <v>-47921</v>
      </c>
      <c r="P29" s="44">
        <f t="shared" si="6"/>
        <v>-41410.806160000007</v>
      </c>
      <c r="Q29" s="44">
        <f t="shared" si="6"/>
        <v>-54567.312319999997</v>
      </c>
      <c r="R29" s="33">
        <f t="shared" si="6"/>
        <v>-80206.976339999994</v>
      </c>
      <c r="S29" s="33">
        <f t="shared" si="6"/>
        <v>-74722.417730000001</v>
      </c>
      <c r="T29" s="33">
        <f t="shared" si="6"/>
        <v>-87654.292000000001</v>
      </c>
      <c r="U29" s="33">
        <f t="shared" ref="U29:V29" si="7">SUM(U30:U33)</f>
        <v>-41837.230370000005</v>
      </c>
      <c r="V29" s="33">
        <f t="shared" si="7"/>
        <v>-33810.552000000003</v>
      </c>
    </row>
    <row r="30" spans="1:22" x14ac:dyDescent="0.45">
      <c r="B30" s="23" t="s">
        <v>41</v>
      </c>
      <c r="C30" s="24">
        <v>-18192</v>
      </c>
      <c r="D30" s="24">
        <v>-22319</v>
      </c>
      <c r="E30" s="25">
        <v>-19310.514590000002</v>
      </c>
      <c r="F30" s="25">
        <v>-21386</v>
      </c>
      <c r="G30" s="25">
        <v>-24180</v>
      </c>
      <c r="H30" s="25">
        <v>-23127</v>
      </c>
      <c r="I30" s="25">
        <v>-21236</v>
      </c>
      <c r="J30" s="25">
        <v>-20091</v>
      </c>
      <c r="K30" s="39">
        <v>-20424.170999999998</v>
      </c>
      <c r="L30" s="39">
        <v>-21687</v>
      </c>
      <c r="M30" s="39">
        <v>-20868.400000000001</v>
      </c>
      <c r="N30" s="39">
        <v>-20962</v>
      </c>
      <c r="O30" s="39">
        <v>-22069</v>
      </c>
      <c r="P30" s="39">
        <v>-19519</v>
      </c>
      <c r="Q30" s="39">
        <v>-30857.4</v>
      </c>
      <c r="R30" s="39">
        <v>-43916.041149999997</v>
      </c>
      <c r="S30" s="39">
        <v>-38677.437519999999</v>
      </c>
      <c r="T30" s="39">
        <v>-40418.442999999999</v>
      </c>
      <c r="U30" s="39">
        <v>-20299.239679999999</v>
      </c>
      <c r="V30" s="39">
        <v>-18976.345000000001</v>
      </c>
    </row>
    <row r="31" spans="1:22" x14ac:dyDescent="0.45">
      <c r="B31" s="23" t="s">
        <v>42</v>
      </c>
      <c r="C31" s="24">
        <v>-24662</v>
      </c>
      <c r="D31" s="24">
        <v>-11793</v>
      </c>
      <c r="E31" s="25">
        <v>-13345.137000000001</v>
      </c>
      <c r="F31" s="25">
        <v>-13565</v>
      </c>
      <c r="G31" s="25">
        <v>-13849</v>
      </c>
      <c r="H31" s="25">
        <v>-20758.261096697101</v>
      </c>
      <c r="I31" s="25">
        <v>-19770</v>
      </c>
      <c r="J31" s="25">
        <v>-19280</v>
      </c>
      <c r="K31" s="39">
        <v>-19275.973000000002</v>
      </c>
      <c r="L31" s="39">
        <v>-14121</v>
      </c>
      <c r="M31" s="39">
        <v>-11565</v>
      </c>
      <c r="N31" s="39">
        <v>-11928.544413299998</v>
      </c>
      <c r="O31" s="39">
        <v>-12135</v>
      </c>
      <c r="P31" s="39">
        <v>-10306.149170000001</v>
      </c>
      <c r="Q31" s="39">
        <v>-12103</v>
      </c>
      <c r="R31" s="39">
        <v>-15236.595509999999</v>
      </c>
      <c r="S31" s="39">
        <v>-14481.97307</v>
      </c>
      <c r="T31" s="39">
        <v>-20999.458999999999</v>
      </c>
      <c r="U31" s="39">
        <v>-7640.4721100000015</v>
      </c>
      <c r="V31" s="39">
        <v>-7923.5439999999999</v>
      </c>
    </row>
    <row r="32" spans="1:22" x14ac:dyDescent="0.45">
      <c r="B32" s="23" t="s">
        <v>43</v>
      </c>
      <c r="C32" s="24">
        <v>-9530</v>
      </c>
      <c r="D32" s="24">
        <v>-11775</v>
      </c>
      <c r="E32" s="25">
        <v>-7659.4</v>
      </c>
      <c r="F32" s="25">
        <v>-9669</v>
      </c>
      <c r="G32" s="25">
        <v>-9734</v>
      </c>
      <c r="H32" s="25">
        <v>-9088</v>
      </c>
      <c r="I32" s="25">
        <v>-8160</v>
      </c>
      <c r="J32" s="25">
        <v>-7868</v>
      </c>
      <c r="K32" s="39">
        <v>-5806.991</v>
      </c>
      <c r="L32" s="39">
        <v>-4306</v>
      </c>
      <c r="M32" s="39">
        <v>-5237</v>
      </c>
      <c r="N32" s="39">
        <v>-6704.2748800000008</v>
      </c>
      <c r="O32" s="39">
        <v>-7023</v>
      </c>
      <c r="P32" s="39">
        <v>-6184</v>
      </c>
      <c r="Q32" s="39">
        <v>-6544.8707999999997</v>
      </c>
      <c r="R32" s="39">
        <v>-10485.44328</v>
      </c>
      <c r="S32" s="39">
        <v>-8739.2003499999992</v>
      </c>
      <c r="T32" s="39">
        <v>-7268.9279999999999</v>
      </c>
      <c r="U32" s="39">
        <v>-3713.0293400000005</v>
      </c>
      <c r="V32" s="39">
        <v>-3412.8389999999999</v>
      </c>
    </row>
    <row r="33" spans="2:22" x14ac:dyDescent="0.45">
      <c r="B33" s="23" t="s">
        <v>44</v>
      </c>
      <c r="C33" s="24">
        <v>-12323</v>
      </c>
      <c r="D33" s="24">
        <v>-10573</v>
      </c>
      <c r="E33" s="25">
        <v>-9176</v>
      </c>
      <c r="F33" s="25">
        <v>-5009</v>
      </c>
      <c r="G33" s="25">
        <v>-11100</v>
      </c>
      <c r="H33" s="25">
        <v>-7729</v>
      </c>
      <c r="I33" s="25">
        <v>-10550</v>
      </c>
      <c r="J33" s="25">
        <v>-10001</v>
      </c>
      <c r="K33" s="39">
        <v>-15420.266</v>
      </c>
      <c r="L33" s="39">
        <v>-7175</v>
      </c>
      <c r="M33" s="39">
        <v>-3820</v>
      </c>
      <c r="N33" s="39">
        <v>-4113.15326</v>
      </c>
      <c r="O33" s="39">
        <v>-6694</v>
      </c>
      <c r="P33" s="39">
        <v>-5401.6569900000004</v>
      </c>
      <c r="Q33" s="39">
        <v>-5062.0415200000007</v>
      </c>
      <c r="R33" s="39">
        <v>-10568.896399999998</v>
      </c>
      <c r="S33" s="39">
        <v>-12823.806789999997</v>
      </c>
      <c r="T33" s="39">
        <v>-18967.462</v>
      </c>
      <c r="U33" s="39">
        <v>-10184.489240000003</v>
      </c>
      <c r="V33" s="39">
        <v>-3497.8240000000001</v>
      </c>
    </row>
    <row r="34" spans="2:22" x14ac:dyDescent="0.45">
      <c r="B34" s="30" t="s">
        <v>45</v>
      </c>
      <c r="C34" s="31"/>
      <c r="D34" s="31"/>
      <c r="E34" s="32"/>
      <c r="F34" s="32"/>
      <c r="G34" s="32"/>
      <c r="H34" s="32"/>
      <c r="I34" s="32"/>
      <c r="J34" s="32"/>
      <c r="K34" s="32"/>
      <c r="L34" s="32"/>
      <c r="M34" s="43">
        <v>-12115</v>
      </c>
      <c r="N34" s="43">
        <v>-12017</v>
      </c>
      <c r="O34" s="43">
        <v>-33728.664903263598</v>
      </c>
      <c r="P34" s="44">
        <v>-13559.5</v>
      </c>
      <c r="Q34" s="44">
        <v>-2790.65559723354</v>
      </c>
      <c r="R34" s="33">
        <v>840.43080999977497</v>
      </c>
      <c r="S34" s="33">
        <v>6015.8</v>
      </c>
      <c r="T34" s="33">
        <v>-3776.8209999999999</v>
      </c>
      <c r="U34" s="33">
        <v>-1152.43232485</v>
      </c>
      <c r="V34" s="33">
        <v>-1184.963</v>
      </c>
    </row>
    <row r="35" spans="2:22" x14ac:dyDescent="0.45">
      <c r="B35" s="30" t="s">
        <v>46</v>
      </c>
      <c r="C35" s="31">
        <f t="shared" ref="C35:T35" si="8">SUM(C36:C45)</f>
        <v>-56921</v>
      </c>
      <c r="D35" s="31">
        <f t="shared" si="8"/>
        <v>-57207</v>
      </c>
      <c r="E35" s="32">
        <f t="shared" si="8"/>
        <v>-64798</v>
      </c>
      <c r="F35" s="32">
        <f t="shared" si="8"/>
        <v>-97375.000000000087</v>
      </c>
      <c r="G35" s="32">
        <f t="shared" si="8"/>
        <v>-77636</v>
      </c>
      <c r="H35" s="32">
        <f t="shared" si="8"/>
        <v>-101722.64801999999</v>
      </c>
      <c r="I35" s="32">
        <f t="shared" si="8"/>
        <v>-88595</v>
      </c>
      <c r="J35" s="32">
        <f t="shared" si="8"/>
        <v>-75801</v>
      </c>
      <c r="K35" s="32">
        <f t="shared" si="8"/>
        <v>-78257</v>
      </c>
      <c r="L35" s="32">
        <f t="shared" si="8"/>
        <v>-69199.670799999993</v>
      </c>
      <c r="M35" s="43">
        <f t="shared" si="8"/>
        <v>-72516.3</v>
      </c>
      <c r="N35" s="43">
        <f t="shared" si="8"/>
        <v>-74926.938900000008</v>
      </c>
      <c r="O35" s="43">
        <f t="shared" si="8"/>
        <v>-72647.342619999996</v>
      </c>
      <c r="P35" s="44">
        <f t="shared" si="8"/>
        <v>-71555.93999000013</v>
      </c>
      <c r="Q35" s="44">
        <f t="shared" si="8"/>
        <v>-95474.4476271608</v>
      </c>
      <c r="R35" s="33">
        <f t="shared" si="8"/>
        <v>-129165.77909000004</v>
      </c>
      <c r="S35" s="33">
        <f t="shared" si="8"/>
        <v>-154566.15945000001</v>
      </c>
      <c r="T35" s="33">
        <f t="shared" si="8"/>
        <v>-145427.76499999998</v>
      </c>
      <c r="U35" s="33">
        <f t="shared" ref="U35:V35" si="9">SUM(U36:U45)</f>
        <v>-59765.095540000009</v>
      </c>
      <c r="V35" s="33">
        <f t="shared" si="9"/>
        <v>-71724.873000000007</v>
      </c>
    </row>
    <row r="36" spans="2:22" x14ac:dyDescent="0.45">
      <c r="B36" s="23" t="s">
        <v>195</v>
      </c>
      <c r="C36" s="24">
        <v>-28939</v>
      </c>
      <c r="D36" s="24">
        <v>-18726</v>
      </c>
      <c r="E36" s="25">
        <v>-26426</v>
      </c>
      <c r="F36" s="25">
        <v>-46846.000000000095</v>
      </c>
      <c r="G36" s="25">
        <v>-33175</v>
      </c>
      <c r="H36" s="25">
        <v>-41735</v>
      </c>
      <c r="I36" s="25">
        <v>-33380</v>
      </c>
      <c r="J36" s="25">
        <v>-28706</v>
      </c>
      <c r="K36" s="39">
        <v>-31021</v>
      </c>
      <c r="L36" s="39">
        <v>-32006.187999999998</v>
      </c>
      <c r="M36" s="39">
        <v>-27691.800000000003</v>
      </c>
      <c r="N36" s="39">
        <v>-27981.858619999999</v>
      </c>
      <c r="O36" s="39">
        <v>-22743.942620000002</v>
      </c>
      <c r="P36" s="39">
        <v>-24451.778380000003</v>
      </c>
      <c r="Q36" s="39">
        <v>-30958.144129999997</v>
      </c>
      <c r="R36" s="39">
        <v>-24898.570589999996</v>
      </c>
      <c r="S36" s="39">
        <v>-25223.04709</v>
      </c>
      <c r="T36" s="39">
        <v>-26118.751</v>
      </c>
      <c r="U36" s="39">
        <f>-12205.6532-387</f>
        <v>-12592.653200000001</v>
      </c>
      <c r="V36" s="39">
        <v>-14235.607</v>
      </c>
    </row>
    <row r="37" spans="2:22" x14ac:dyDescent="0.45">
      <c r="B37" s="23" t="s">
        <v>48</v>
      </c>
      <c r="C37" s="24">
        <v>0</v>
      </c>
      <c r="D37" s="24">
        <v>0</v>
      </c>
      <c r="E37" s="25">
        <v>-6622</v>
      </c>
      <c r="F37" s="25">
        <v>-4831</v>
      </c>
      <c r="G37" s="25">
        <v>-4094</v>
      </c>
      <c r="H37" s="25">
        <v>-5853.6480199999996</v>
      </c>
      <c r="I37" s="25">
        <v>-296</v>
      </c>
      <c r="J37" s="25">
        <v>0</v>
      </c>
      <c r="K37" s="39">
        <v>-164</v>
      </c>
      <c r="L37" s="39">
        <v>-254.48280000000003</v>
      </c>
      <c r="M37" s="39">
        <v>-803</v>
      </c>
      <c r="N37" s="39">
        <v>-1250</v>
      </c>
      <c r="O37" s="39">
        <v>-1030</v>
      </c>
      <c r="P37" s="39">
        <v>-2235.6</v>
      </c>
      <c r="Q37" s="39">
        <v>-1874.1280400000001</v>
      </c>
      <c r="R37" s="39">
        <v>-876.73028000000011</v>
      </c>
      <c r="S37" s="39">
        <v>-3798.50045</v>
      </c>
      <c r="T37" s="39">
        <v>-695.77</v>
      </c>
      <c r="U37" s="39">
        <v>-283.60634999999996</v>
      </c>
      <c r="V37" s="39">
        <v>-210.90700000000001</v>
      </c>
    </row>
    <row r="38" spans="2:22" ht="16.2" hidden="1" customHeight="1" x14ac:dyDescent="0.45">
      <c r="B38" s="23" t="s">
        <v>49</v>
      </c>
      <c r="C38" s="24">
        <v>0</v>
      </c>
      <c r="D38" s="24">
        <v>0</v>
      </c>
      <c r="E38" s="25">
        <v>0</v>
      </c>
      <c r="F38" s="25">
        <v>0</v>
      </c>
      <c r="G38" s="25">
        <v>0</v>
      </c>
      <c r="H38" s="25">
        <v>-8931</v>
      </c>
      <c r="I38" s="25">
        <v>-5687</v>
      </c>
      <c r="J38" s="25">
        <v>-3858</v>
      </c>
      <c r="K38" s="39">
        <v>0</v>
      </c>
      <c r="L38" s="39">
        <v>0</v>
      </c>
      <c r="M38" s="39">
        <v>0</v>
      </c>
      <c r="N38" s="39">
        <v>0</v>
      </c>
      <c r="O38" s="39">
        <v>0</v>
      </c>
      <c r="P38" s="39">
        <v>0</v>
      </c>
      <c r="Q38" s="39">
        <v>0</v>
      </c>
      <c r="R38" s="39">
        <v>0</v>
      </c>
      <c r="S38" s="39">
        <v>0</v>
      </c>
      <c r="T38" s="39">
        <v>0</v>
      </c>
      <c r="U38" s="39" t="s">
        <v>63</v>
      </c>
      <c r="V38" s="39">
        <v>0</v>
      </c>
    </row>
    <row r="39" spans="2:22" x14ac:dyDescent="0.45">
      <c r="B39" s="23" t="s">
        <v>50</v>
      </c>
      <c r="C39" s="24">
        <v>-15333</v>
      </c>
      <c r="D39" s="24">
        <v>-19337</v>
      </c>
      <c r="E39" s="25">
        <v>-15587.999999999998</v>
      </c>
      <c r="F39" s="25">
        <v>-17532</v>
      </c>
      <c r="G39" s="25">
        <v>-16967</v>
      </c>
      <c r="H39" s="25">
        <v>-20165</v>
      </c>
      <c r="I39" s="25">
        <v>-27387</v>
      </c>
      <c r="J39" s="25">
        <v>-23245</v>
      </c>
      <c r="K39" s="39">
        <v>-8734</v>
      </c>
      <c r="L39" s="39">
        <v>-8928</v>
      </c>
      <c r="M39" s="39">
        <v>-8918</v>
      </c>
      <c r="N39" s="39">
        <v>-9208.5802800000001</v>
      </c>
      <c r="O39" s="39">
        <v>-9246</v>
      </c>
      <c r="P39" s="39">
        <v>-9916.7000000000007</v>
      </c>
      <c r="Q39" s="39">
        <v>-9731</v>
      </c>
      <c r="R39" s="39">
        <v>-10390.107820000001</v>
      </c>
      <c r="S39" s="39">
        <v>-12364.075810000002</v>
      </c>
      <c r="T39" s="39">
        <v>-13166.012000000001</v>
      </c>
      <c r="U39" s="39">
        <v>-6036.4377000000013</v>
      </c>
      <c r="V39" s="39">
        <v>-7397.3990000000003</v>
      </c>
    </row>
    <row r="40" spans="2:22" x14ac:dyDescent="0.45">
      <c r="B40" s="23" t="s">
        <v>28</v>
      </c>
      <c r="C40" s="24">
        <v>-9371</v>
      </c>
      <c r="D40" s="24">
        <v>-10746</v>
      </c>
      <c r="E40" s="25">
        <v>-6378</v>
      </c>
      <c r="F40" s="25">
        <v>-9046</v>
      </c>
      <c r="G40" s="25">
        <v>-23400</v>
      </c>
      <c r="H40" s="25">
        <v>-25038</v>
      </c>
      <c r="I40" s="25">
        <v>-21845</v>
      </c>
      <c r="J40" s="25">
        <v>-19992</v>
      </c>
      <c r="K40" s="39">
        <v>-11210</v>
      </c>
      <c r="L40" s="39">
        <v>-4407</v>
      </c>
      <c r="M40" s="39">
        <v>-4094.5</v>
      </c>
      <c r="N40" s="39">
        <v>-4177</v>
      </c>
      <c r="O40" s="39">
        <v>-3780</v>
      </c>
      <c r="P40" s="39">
        <v>-3688.1096499999999</v>
      </c>
      <c r="Q40" s="39">
        <v>-4064.7903871999997</v>
      </c>
      <c r="R40" s="39">
        <v>-10927.961359999999</v>
      </c>
      <c r="S40" s="39">
        <v>-8324.5493900000001</v>
      </c>
      <c r="T40" s="39">
        <v>-15176.512000000001</v>
      </c>
      <c r="U40" s="39">
        <v>-6049.8224299999993</v>
      </c>
      <c r="V40" s="39">
        <v>-10722.663</v>
      </c>
    </row>
    <row r="41" spans="2:22" ht="15" customHeight="1" x14ac:dyDescent="0.45">
      <c r="B41" s="23" t="s">
        <v>24</v>
      </c>
      <c r="C41" s="24" t="s">
        <v>25</v>
      </c>
      <c r="D41" s="24" t="s">
        <v>25</v>
      </c>
      <c r="E41" s="25" t="s">
        <v>25</v>
      </c>
      <c r="F41" s="25" t="s">
        <v>25</v>
      </c>
      <c r="G41" s="25" t="s">
        <v>25</v>
      </c>
      <c r="H41" s="25" t="s">
        <v>25</v>
      </c>
      <c r="I41" s="25" t="s">
        <v>25</v>
      </c>
      <c r="J41" s="25" t="s">
        <v>25</v>
      </c>
      <c r="K41" s="25">
        <v>-17197</v>
      </c>
      <c r="L41" s="25">
        <v>-14270</v>
      </c>
      <c r="M41" s="25">
        <v>-12996</v>
      </c>
      <c r="N41" s="25">
        <v>-17635.5</v>
      </c>
      <c r="O41" s="25">
        <v>-20182</v>
      </c>
      <c r="P41" s="25">
        <v>-21105.292150000092</v>
      </c>
      <c r="Q41" s="25">
        <v>-32918.385069960801</v>
      </c>
      <c r="R41" s="25">
        <v>-71284.840960000045</v>
      </c>
      <c r="S41" s="25">
        <v>-88461</v>
      </c>
      <c r="T41" s="25">
        <v>-76613.525999999998</v>
      </c>
      <c r="U41" s="25">
        <v>-28794.603380000008</v>
      </c>
      <c r="V41" s="25">
        <v>-27073.814999999999</v>
      </c>
    </row>
    <row r="42" spans="2:22" ht="16.2" hidden="1" customHeight="1" x14ac:dyDescent="0.45">
      <c r="B42" s="23" t="s">
        <v>51</v>
      </c>
      <c r="C42" s="24">
        <v>-1279</v>
      </c>
      <c r="D42" s="24">
        <v>-5071</v>
      </c>
      <c r="E42" s="25">
        <v>-7116.0000000000009</v>
      </c>
      <c r="F42" s="25">
        <v>-3611</v>
      </c>
      <c r="G42" s="25">
        <v>0</v>
      </c>
      <c r="H42" s="25">
        <v>0</v>
      </c>
      <c r="I42" s="25">
        <v>0</v>
      </c>
      <c r="J42" s="25">
        <v>0</v>
      </c>
      <c r="K42" s="39">
        <v>0</v>
      </c>
      <c r="L42" s="39">
        <v>0</v>
      </c>
      <c r="M42" s="39">
        <v>0</v>
      </c>
      <c r="N42" s="39">
        <v>0</v>
      </c>
      <c r="O42" s="39">
        <v>0</v>
      </c>
      <c r="P42" s="39">
        <v>0</v>
      </c>
      <c r="Q42" s="39">
        <v>0</v>
      </c>
      <c r="R42" s="39">
        <v>0</v>
      </c>
      <c r="S42" s="39">
        <v>0</v>
      </c>
      <c r="T42" s="39">
        <v>0</v>
      </c>
      <c r="U42" s="39" t="s">
        <v>63</v>
      </c>
      <c r="V42" s="39">
        <v>0</v>
      </c>
    </row>
    <row r="43" spans="2:22" ht="16.2" hidden="1" customHeight="1" x14ac:dyDescent="0.45">
      <c r="B43" s="23" t="s">
        <v>52</v>
      </c>
      <c r="C43" s="24">
        <v>0</v>
      </c>
      <c r="D43" s="24">
        <v>-96</v>
      </c>
      <c r="E43" s="25">
        <v>-2668</v>
      </c>
      <c r="F43" s="25">
        <v>0</v>
      </c>
      <c r="G43" s="25">
        <v>0</v>
      </c>
      <c r="H43" s="25">
        <v>0</v>
      </c>
      <c r="I43" s="25">
        <v>0</v>
      </c>
      <c r="J43" s="25">
        <v>0</v>
      </c>
      <c r="K43" s="39">
        <v>0</v>
      </c>
      <c r="L43" s="39">
        <v>0</v>
      </c>
      <c r="M43" s="39">
        <v>0</v>
      </c>
      <c r="N43" s="39">
        <v>0</v>
      </c>
      <c r="O43" s="39">
        <v>0</v>
      </c>
      <c r="P43" s="39">
        <v>0</v>
      </c>
      <c r="Q43" s="39">
        <v>0</v>
      </c>
      <c r="R43" s="39">
        <v>0</v>
      </c>
      <c r="S43" s="39">
        <v>0</v>
      </c>
      <c r="T43" s="39">
        <v>0</v>
      </c>
      <c r="U43" s="39" t="s">
        <v>63</v>
      </c>
      <c r="V43" s="39">
        <v>0</v>
      </c>
    </row>
    <row r="44" spans="2:22" ht="15" customHeight="1" x14ac:dyDescent="0.45">
      <c r="B44" s="23" t="s">
        <v>53</v>
      </c>
      <c r="C44" s="24">
        <v>0</v>
      </c>
      <c r="D44" s="24">
        <v>0</v>
      </c>
      <c r="E44" s="25">
        <v>0</v>
      </c>
      <c r="F44" s="25">
        <v>0</v>
      </c>
      <c r="G44" s="25">
        <v>0</v>
      </c>
      <c r="H44" s="25">
        <v>0</v>
      </c>
      <c r="I44" s="25">
        <v>0</v>
      </c>
      <c r="J44" s="25">
        <v>0</v>
      </c>
      <c r="K44" s="39">
        <v>-7576</v>
      </c>
      <c r="L44" s="39">
        <v>-8944</v>
      </c>
      <c r="M44" s="39">
        <v>-18013</v>
      </c>
      <c r="N44" s="39">
        <v>-14674</v>
      </c>
      <c r="O44" s="39">
        <v>-15665.4</v>
      </c>
      <c r="P44" s="39">
        <v>-10158.459810000033</v>
      </c>
      <c r="Q44" s="39">
        <v>-15928</v>
      </c>
      <c r="R44" s="39">
        <v>-10787.568080000003</v>
      </c>
      <c r="S44" s="39">
        <v>-16394.986710000001</v>
      </c>
      <c r="T44" s="39">
        <v>-13657.194</v>
      </c>
      <c r="U44" s="39">
        <v>-6007.9724799999976</v>
      </c>
      <c r="V44" s="39">
        <v>-12084.482</v>
      </c>
    </row>
    <row r="45" spans="2:22" ht="16.2" hidden="1" customHeight="1" x14ac:dyDescent="0.45">
      <c r="B45" s="23" t="s">
        <v>54</v>
      </c>
      <c r="C45" s="24">
        <v>-1999</v>
      </c>
      <c r="D45" s="24">
        <v>-3231.0000000000005</v>
      </c>
      <c r="E45" s="25">
        <v>0</v>
      </c>
      <c r="F45" s="25">
        <v>-15508.999999999998</v>
      </c>
      <c r="G45" s="25">
        <v>0</v>
      </c>
      <c r="H45" s="25">
        <v>0</v>
      </c>
      <c r="I45" s="25">
        <v>0</v>
      </c>
      <c r="J45" s="25">
        <v>0</v>
      </c>
      <c r="K45" s="39">
        <v>-2355</v>
      </c>
      <c r="L45" s="39">
        <v>-390</v>
      </c>
      <c r="M45" s="39">
        <v>0</v>
      </c>
      <c r="N45" s="39">
        <v>0</v>
      </c>
      <c r="O45" s="39">
        <v>0</v>
      </c>
      <c r="P45" s="39">
        <v>0</v>
      </c>
      <c r="Q45" s="39">
        <v>0</v>
      </c>
      <c r="R45" s="39">
        <v>0</v>
      </c>
      <c r="S45" s="39">
        <v>0</v>
      </c>
      <c r="T45" s="39">
        <v>0</v>
      </c>
      <c r="U45" s="39">
        <v>0</v>
      </c>
      <c r="V45" s="39">
        <v>0</v>
      </c>
    </row>
    <row r="46" spans="2:22" x14ac:dyDescent="0.45">
      <c r="B46" s="30" t="s">
        <v>205</v>
      </c>
      <c r="C46" s="45">
        <f t="shared" ref="C46:L46" si="10">SUM(C19,C20,C24,C27:C29,C35)</f>
        <v>1457</v>
      </c>
      <c r="D46" s="45">
        <f t="shared" si="10"/>
        <v>38303</v>
      </c>
      <c r="E46" s="33">
        <f t="shared" si="10"/>
        <v>13002.53816000004</v>
      </c>
      <c r="F46" s="33">
        <f t="shared" si="10"/>
        <v>65494.514179999911</v>
      </c>
      <c r="G46" s="33">
        <f t="shared" si="10"/>
        <v>152273</v>
      </c>
      <c r="H46" s="33">
        <f t="shared" si="10"/>
        <v>133798.09088330396</v>
      </c>
      <c r="I46" s="33">
        <f t="shared" si="10"/>
        <v>111550.98694210005</v>
      </c>
      <c r="J46" s="33">
        <f t="shared" si="10"/>
        <v>140450.40000000002</v>
      </c>
      <c r="K46" s="33">
        <f t="shared" si="10"/>
        <v>213318.33018000005</v>
      </c>
      <c r="L46" s="33">
        <f t="shared" si="10"/>
        <v>169955.74933481889</v>
      </c>
      <c r="M46" s="33">
        <f t="shared" ref="M46:V46" si="11">SUM(M19,M20,M24,M26:M29,M35,M34)</f>
        <v>-293231.06793545006</v>
      </c>
      <c r="N46" s="33">
        <f t="shared" si="11"/>
        <v>-646055.00051137712</v>
      </c>
      <c r="O46" s="33">
        <f t="shared" si="11"/>
        <v>107696.31265835199</v>
      </c>
      <c r="P46" s="33">
        <f t="shared" si="11"/>
        <v>128732.65885865086</v>
      </c>
      <c r="Q46" s="33">
        <f t="shared" si="11"/>
        <v>164887.9973663546</v>
      </c>
      <c r="R46" s="33">
        <f t="shared" si="11"/>
        <v>217772.53959348795</v>
      </c>
      <c r="S46" s="33">
        <f t="shared" si="11"/>
        <v>96942.518957302134</v>
      </c>
      <c r="T46" s="33">
        <f t="shared" si="11"/>
        <v>141735.50099999996</v>
      </c>
      <c r="U46" s="33">
        <f t="shared" si="11"/>
        <v>74976.465524024767</v>
      </c>
      <c r="V46" s="33">
        <f t="shared" si="11"/>
        <v>35345.794999999955</v>
      </c>
    </row>
    <row r="47" spans="2:22" x14ac:dyDescent="0.45">
      <c r="B47" s="30" t="s">
        <v>56</v>
      </c>
      <c r="C47" s="33">
        <f t="shared" ref="C47:S47" si="12">SUM(C48:C52)</f>
        <v>1877</v>
      </c>
      <c r="D47" s="33">
        <f t="shared" si="12"/>
        <v>884</v>
      </c>
      <c r="E47" s="33">
        <f t="shared" si="12"/>
        <v>610.18203000000005</v>
      </c>
      <c r="F47" s="33">
        <f t="shared" si="12"/>
        <v>45411</v>
      </c>
      <c r="G47" s="33">
        <f t="shared" si="12"/>
        <v>27035.729296007921</v>
      </c>
      <c r="H47" s="33">
        <f t="shared" si="12"/>
        <v>19106.37283</v>
      </c>
      <c r="I47" s="33">
        <f t="shared" si="12"/>
        <v>12334</v>
      </c>
      <c r="J47" s="33">
        <f t="shared" si="12"/>
        <v>11666.4</v>
      </c>
      <c r="K47" s="33">
        <f t="shared" si="12"/>
        <v>20932.477999999999</v>
      </c>
      <c r="L47" s="33">
        <f t="shared" si="12"/>
        <v>23882</v>
      </c>
      <c r="M47" s="33">
        <f t="shared" si="12"/>
        <v>43281</v>
      </c>
      <c r="N47" s="33">
        <f t="shared" si="12"/>
        <v>14533.584416621001</v>
      </c>
      <c r="O47" s="33">
        <f t="shared" si="12"/>
        <v>14849.4</v>
      </c>
      <c r="P47" s="33">
        <f t="shared" si="12"/>
        <v>26508</v>
      </c>
      <c r="Q47" s="33">
        <f t="shared" si="12"/>
        <v>107894</v>
      </c>
      <c r="R47" s="33">
        <f t="shared" si="12"/>
        <v>249401.70323788564</v>
      </c>
      <c r="S47" s="33">
        <f t="shared" si="12"/>
        <v>50924</v>
      </c>
      <c r="T47" s="33">
        <f>SUM(T48:T52)</f>
        <v>28369.040000000001</v>
      </c>
      <c r="U47" s="33">
        <f t="shared" ref="U47:V47" si="13">SUM(U48:U52)</f>
        <v>12058.16749</v>
      </c>
      <c r="V47" s="33">
        <f t="shared" si="13"/>
        <v>52457.641999999993</v>
      </c>
    </row>
    <row r="48" spans="2:22" x14ac:dyDescent="0.45">
      <c r="B48" s="23" t="s">
        <v>57</v>
      </c>
      <c r="C48" s="24">
        <v>1669</v>
      </c>
      <c r="D48" s="24">
        <v>884</v>
      </c>
      <c r="E48" s="25">
        <v>610.18203000000005</v>
      </c>
      <c r="F48" s="25">
        <v>3229</v>
      </c>
      <c r="G48" s="25">
        <v>10940.994720000001</v>
      </c>
      <c r="H48" s="25">
        <v>15902.131569999998</v>
      </c>
      <c r="I48" s="25">
        <v>12334</v>
      </c>
      <c r="J48" s="25">
        <v>11666.4</v>
      </c>
      <c r="K48" s="26">
        <v>20932.477999999999</v>
      </c>
      <c r="L48" s="26">
        <v>23882</v>
      </c>
      <c r="M48" s="39">
        <v>17793</v>
      </c>
      <c r="N48" s="39">
        <v>14533.584416621001</v>
      </c>
      <c r="O48" s="39">
        <v>14849.4</v>
      </c>
      <c r="P48" s="39">
        <v>18920</v>
      </c>
      <c r="Q48" s="39">
        <v>23631</v>
      </c>
      <c r="R48" s="39">
        <v>30338.022079999999</v>
      </c>
      <c r="S48" s="39">
        <v>37229</v>
      </c>
      <c r="T48" s="39">
        <v>24318.04</v>
      </c>
      <c r="U48" s="39">
        <v>11730.19779</v>
      </c>
      <c r="V48" s="39">
        <v>12037.545</v>
      </c>
    </row>
    <row r="49" spans="2:22" x14ac:dyDescent="0.45">
      <c r="B49" s="23" t="s">
        <v>58</v>
      </c>
      <c r="C49" s="24">
        <v>208.00000000000003</v>
      </c>
      <c r="D49" s="24">
        <v>0</v>
      </c>
      <c r="E49" s="25">
        <v>0</v>
      </c>
      <c r="F49" s="25">
        <v>42182</v>
      </c>
      <c r="G49" s="25">
        <v>16094.734576007921</v>
      </c>
      <c r="H49" s="25">
        <v>3204.2412600000021</v>
      </c>
      <c r="I49" s="25">
        <v>0</v>
      </c>
      <c r="J49" s="25">
        <v>0</v>
      </c>
      <c r="K49" s="39">
        <v>0</v>
      </c>
      <c r="L49" s="39">
        <v>0</v>
      </c>
      <c r="M49" s="39">
        <v>25488</v>
      </c>
      <c r="N49" s="39">
        <v>0</v>
      </c>
      <c r="O49" s="39">
        <v>0</v>
      </c>
      <c r="P49" s="39">
        <v>0</v>
      </c>
      <c r="Q49" s="39">
        <v>84224</v>
      </c>
      <c r="R49" s="39">
        <v>218923.44315788563</v>
      </c>
      <c r="S49" s="39">
        <v>12065</v>
      </c>
      <c r="T49" s="39">
        <v>0</v>
      </c>
      <c r="U49" s="39">
        <v>0</v>
      </c>
      <c r="V49" s="39">
        <v>40418.703999999998</v>
      </c>
    </row>
    <row r="50" spans="2:22" ht="16.2" customHeight="1" x14ac:dyDescent="0.45">
      <c r="B50" s="23" t="s">
        <v>59</v>
      </c>
      <c r="C50" s="46">
        <v>0</v>
      </c>
      <c r="D50" s="46">
        <v>0</v>
      </c>
      <c r="E50" s="39">
        <v>0</v>
      </c>
      <c r="F50" s="39">
        <v>0</v>
      </c>
      <c r="G50" s="39">
        <v>0</v>
      </c>
      <c r="H50" s="39">
        <v>0</v>
      </c>
      <c r="I50" s="39">
        <v>0</v>
      </c>
      <c r="J50" s="39">
        <v>0</v>
      </c>
      <c r="K50" s="39">
        <v>0</v>
      </c>
      <c r="L50" s="39">
        <v>0</v>
      </c>
      <c r="M50" s="39">
        <v>0</v>
      </c>
      <c r="N50" s="39">
        <v>0</v>
      </c>
      <c r="O50" s="39">
        <v>0</v>
      </c>
      <c r="P50" s="39">
        <v>7367</v>
      </c>
      <c r="Q50" s="39">
        <v>0</v>
      </c>
      <c r="R50" s="39">
        <v>0</v>
      </c>
      <c r="S50" s="39">
        <v>1365</v>
      </c>
      <c r="T50" s="39">
        <v>4051</v>
      </c>
      <c r="U50" s="39">
        <v>0</v>
      </c>
      <c r="V50" s="39">
        <v>0</v>
      </c>
    </row>
    <row r="51" spans="2:22" x14ac:dyDescent="0.45">
      <c r="B51" s="23" t="s">
        <v>60</v>
      </c>
      <c r="C51" s="46">
        <v>0</v>
      </c>
      <c r="D51" s="46">
        <v>0</v>
      </c>
      <c r="E51" s="39">
        <v>0</v>
      </c>
      <c r="F51" s="39">
        <v>0</v>
      </c>
      <c r="G51" s="39">
        <v>0</v>
      </c>
      <c r="H51" s="39">
        <v>0</v>
      </c>
      <c r="I51" s="39">
        <v>0</v>
      </c>
      <c r="J51" s="39">
        <v>0</v>
      </c>
      <c r="K51" s="39">
        <v>0</v>
      </c>
      <c r="L51" s="39">
        <v>0</v>
      </c>
      <c r="M51" s="39">
        <v>0</v>
      </c>
      <c r="N51" s="39">
        <v>0</v>
      </c>
      <c r="O51" s="39">
        <v>0</v>
      </c>
      <c r="P51" s="39">
        <v>221</v>
      </c>
      <c r="Q51" s="39">
        <v>39</v>
      </c>
      <c r="R51" s="39">
        <v>140.238</v>
      </c>
      <c r="S51" s="39">
        <v>265</v>
      </c>
      <c r="T51" s="39">
        <v>0</v>
      </c>
      <c r="U51" s="39">
        <v>327.96969999999993</v>
      </c>
      <c r="V51" s="39">
        <f>1.193+0.2</f>
        <v>1.393</v>
      </c>
    </row>
    <row r="52" spans="2:22" ht="16.2" hidden="1" customHeight="1" x14ac:dyDescent="0.45">
      <c r="B52" s="23" t="s">
        <v>192</v>
      </c>
      <c r="C52" s="46"/>
      <c r="D52" s="46"/>
      <c r="E52" s="39"/>
      <c r="F52" s="39"/>
      <c r="G52" s="39"/>
      <c r="H52" s="39"/>
      <c r="I52" s="39"/>
      <c r="J52" s="39"/>
      <c r="K52" s="39"/>
      <c r="L52" s="39"/>
      <c r="M52" s="39"/>
      <c r="N52" s="39"/>
      <c r="O52" s="39"/>
      <c r="P52" s="39"/>
      <c r="Q52" s="39"/>
      <c r="R52" s="39"/>
      <c r="S52" s="39"/>
      <c r="T52" s="39"/>
      <c r="U52" s="39"/>
      <c r="V52" s="39"/>
    </row>
    <row r="53" spans="2:22" x14ac:dyDescent="0.45">
      <c r="B53" s="30" t="s">
        <v>61</v>
      </c>
      <c r="C53" s="45">
        <f t="shared" ref="C53:Q53" si="14">SUM(C54:C64)</f>
        <v>-3268</v>
      </c>
      <c r="D53" s="45">
        <f t="shared" si="14"/>
        <v>-11905</v>
      </c>
      <c r="E53" s="33">
        <f t="shared" si="14"/>
        <v>-4770.9974899999997</v>
      </c>
      <c r="F53" s="33">
        <f t="shared" si="14"/>
        <v>-17669</v>
      </c>
      <c r="G53" s="33">
        <f t="shared" si="14"/>
        <v>-10491.581414500013</v>
      </c>
      <c r="H53" s="33">
        <f t="shared" si="14"/>
        <v>-59310.061595699975</v>
      </c>
      <c r="I53" s="33">
        <f t="shared" si="14"/>
        <v>-57521</v>
      </c>
      <c r="J53" s="33">
        <f t="shared" si="14"/>
        <v>-111269</v>
      </c>
      <c r="K53" s="33">
        <f t="shared" si="14"/>
        <v>-315355.18</v>
      </c>
      <c r="L53" s="33">
        <f t="shared" si="14"/>
        <v>-173103</v>
      </c>
      <c r="M53" s="33">
        <f t="shared" si="14"/>
        <v>-104150</v>
      </c>
      <c r="N53" s="33">
        <f t="shared" si="14"/>
        <v>-85017.600000000006</v>
      </c>
      <c r="O53" s="33">
        <f t="shared" si="14"/>
        <v>-128131.29999999999</v>
      </c>
      <c r="P53" s="33">
        <f t="shared" si="14"/>
        <v>-319884.40000000002</v>
      </c>
      <c r="Q53" s="33">
        <f t="shared" si="14"/>
        <v>-220071</v>
      </c>
      <c r="R53" s="33">
        <f>SUM(R54:R64)</f>
        <v>-70493.247780000005</v>
      </c>
      <c r="S53" s="33">
        <f t="shared" ref="S53" si="15">SUM(S54:S64)</f>
        <v>-61090.400000000001</v>
      </c>
      <c r="T53" s="33">
        <f>SUM(T54:T64)</f>
        <v>-117658.927</v>
      </c>
      <c r="U53" s="33">
        <f t="shared" ref="U53:V53" si="16">SUM(U54:U64)</f>
        <v>-84872.086684877926</v>
      </c>
      <c r="V53" s="33">
        <f t="shared" si="16"/>
        <v>-29530.795999999998</v>
      </c>
    </row>
    <row r="54" spans="2:22" ht="16.2" hidden="1" customHeight="1" x14ac:dyDescent="0.45">
      <c r="B54" s="23" t="s">
        <v>62</v>
      </c>
      <c r="C54" s="24">
        <v>-2476</v>
      </c>
      <c r="D54" s="24">
        <v>-8937</v>
      </c>
      <c r="E54" s="25">
        <v>-3235.0000000000005</v>
      </c>
      <c r="F54" s="25">
        <v>-6053</v>
      </c>
      <c r="G54" s="25">
        <v>-7404.5814145000131</v>
      </c>
      <c r="H54" s="25">
        <v>-7681.3082856999781</v>
      </c>
      <c r="I54" s="25">
        <v>-8903</v>
      </c>
      <c r="J54" s="25">
        <v>-5245</v>
      </c>
      <c r="K54" s="39">
        <v>-28626.697</v>
      </c>
      <c r="L54" s="39">
        <v>-7972</v>
      </c>
      <c r="M54" s="39">
        <v>-27215</v>
      </c>
      <c r="N54" s="39">
        <v>0</v>
      </c>
      <c r="O54" s="39">
        <v>0</v>
      </c>
      <c r="P54" s="39">
        <v>0</v>
      </c>
      <c r="Q54" s="39">
        <v>0</v>
      </c>
      <c r="R54" s="39">
        <v>0</v>
      </c>
      <c r="S54" s="39">
        <v>0</v>
      </c>
      <c r="T54" s="39">
        <v>0</v>
      </c>
      <c r="U54" s="39">
        <v>0</v>
      </c>
      <c r="V54" s="39">
        <v>0</v>
      </c>
    </row>
    <row r="55" spans="2:22" ht="16.2" hidden="1" customHeight="1" x14ac:dyDescent="0.45">
      <c r="B55" s="23" t="s">
        <v>64</v>
      </c>
      <c r="C55" s="24">
        <v>0</v>
      </c>
      <c r="D55" s="24">
        <v>0</v>
      </c>
      <c r="E55" s="25">
        <v>0</v>
      </c>
      <c r="F55" s="25">
        <v>0</v>
      </c>
      <c r="G55" s="25">
        <v>0</v>
      </c>
      <c r="H55" s="25">
        <v>0</v>
      </c>
      <c r="I55" s="25">
        <v>0</v>
      </c>
      <c r="J55" s="25">
        <v>0</v>
      </c>
      <c r="K55" s="39">
        <v>0</v>
      </c>
      <c r="L55" s="39">
        <v>0</v>
      </c>
      <c r="M55" s="39">
        <v>-23502</v>
      </c>
      <c r="N55" s="39">
        <v>-149</v>
      </c>
      <c r="O55" s="39">
        <v>-39.4</v>
      </c>
      <c r="P55" s="39">
        <v>0</v>
      </c>
      <c r="Q55" s="39">
        <v>0</v>
      </c>
      <c r="R55" s="39">
        <v>0</v>
      </c>
      <c r="S55" s="39">
        <v>0</v>
      </c>
      <c r="T55" s="39">
        <v>0</v>
      </c>
      <c r="U55" s="39">
        <v>0</v>
      </c>
      <c r="V55" s="39">
        <v>0</v>
      </c>
    </row>
    <row r="56" spans="2:22" x14ac:dyDescent="0.45">
      <c r="B56" s="23" t="s">
        <v>65</v>
      </c>
      <c r="C56" s="39">
        <v>0</v>
      </c>
      <c r="D56" s="39">
        <v>0</v>
      </c>
      <c r="E56" s="39">
        <v>0</v>
      </c>
      <c r="F56" s="39">
        <v>0</v>
      </c>
      <c r="G56" s="39">
        <v>0</v>
      </c>
      <c r="H56" s="39">
        <v>0</v>
      </c>
      <c r="I56" s="39">
        <v>0</v>
      </c>
      <c r="J56" s="39">
        <v>0</v>
      </c>
      <c r="K56" s="39">
        <v>0</v>
      </c>
      <c r="L56" s="39">
        <v>0</v>
      </c>
      <c r="M56" s="39">
        <v>0</v>
      </c>
      <c r="N56" s="39">
        <v>0</v>
      </c>
      <c r="O56" s="39">
        <v>0</v>
      </c>
      <c r="P56" s="39">
        <v>0</v>
      </c>
      <c r="Q56" s="39">
        <v>0</v>
      </c>
      <c r="R56" s="39">
        <v>-535.24778000000003</v>
      </c>
      <c r="S56" s="39">
        <v>0</v>
      </c>
      <c r="T56" s="39">
        <v>-681</v>
      </c>
      <c r="U56" s="39">
        <v>0</v>
      </c>
      <c r="V56" s="39">
        <v>-400.625</v>
      </c>
    </row>
    <row r="57" spans="2:22" ht="16.2" hidden="1" customHeight="1" x14ac:dyDescent="0.45">
      <c r="B57" s="23" t="s">
        <v>66</v>
      </c>
      <c r="C57" s="24">
        <v>0</v>
      </c>
      <c r="D57" s="24">
        <v>0</v>
      </c>
      <c r="E57" s="25">
        <v>0</v>
      </c>
      <c r="F57" s="25">
        <v>0</v>
      </c>
      <c r="G57" s="25">
        <v>0</v>
      </c>
      <c r="H57" s="25">
        <v>-41177.710799999993</v>
      </c>
      <c r="I57" s="25">
        <v>0</v>
      </c>
      <c r="J57" s="25">
        <v>0</v>
      </c>
      <c r="K57" s="39">
        <v>0</v>
      </c>
      <c r="L57" s="39">
        <v>0</v>
      </c>
      <c r="M57" s="39">
        <v>0</v>
      </c>
      <c r="N57" s="39">
        <v>0</v>
      </c>
      <c r="O57" s="39">
        <v>0</v>
      </c>
      <c r="P57" s="39">
        <v>0</v>
      </c>
      <c r="Q57" s="39">
        <v>0</v>
      </c>
      <c r="R57" s="39">
        <v>0</v>
      </c>
      <c r="S57" s="39">
        <v>0</v>
      </c>
      <c r="T57" s="39">
        <v>0</v>
      </c>
      <c r="U57" s="39">
        <v>0</v>
      </c>
      <c r="V57" s="39">
        <v>0</v>
      </c>
    </row>
    <row r="58" spans="2:22" ht="16.2" customHeight="1" x14ac:dyDescent="0.45">
      <c r="B58" s="23" t="s">
        <v>67</v>
      </c>
      <c r="C58" s="46">
        <v>0</v>
      </c>
      <c r="D58" s="46">
        <v>0</v>
      </c>
      <c r="E58" s="39">
        <v>0</v>
      </c>
      <c r="F58" s="39">
        <v>0</v>
      </c>
      <c r="G58" s="39">
        <v>0</v>
      </c>
      <c r="H58" s="39">
        <v>0</v>
      </c>
      <c r="I58" s="39">
        <v>0</v>
      </c>
      <c r="J58" s="39">
        <v>0</v>
      </c>
      <c r="K58" s="39">
        <v>0</v>
      </c>
      <c r="L58" s="39">
        <v>0</v>
      </c>
      <c r="M58" s="39">
        <v>0</v>
      </c>
      <c r="N58" s="39">
        <v>0</v>
      </c>
      <c r="O58" s="39">
        <v>0</v>
      </c>
      <c r="P58" s="39">
        <v>-1225</v>
      </c>
      <c r="Q58" s="39">
        <v>-987</v>
      </c>
      <c r="R58" s="39">
        <v>0</v>
      </c>
      <c r="S58" s="39">
        <v>0</v>
      </c>
      <c r="T58" s="39">
        <v>-2543.7739999999999</v>
      </c>
      <c r="U58" s="39">
        <v>0</v>
      </c>
      <c r="V58" s="39">
        <v>0</v>
      </c>
    </row>
    <row r="59" spans="2:22" ht="16.2" customHeight="1" x14ac:dyDescent="0.45">
      <c r="B59" s="23" t="s">
        <v>68</v>
      </c>
      <c r="C59" s="46">
        <v>0</v>
      </c>
      <c r="D59" s="46">
        <v>0</v>
      </c>
      <c r="E59" s="39">
        <v>0</v>
      </c>
      <c r="F59" s="39">
        <v>0</v>
      </c>
      <c r="G59" s="39">
        <v>0</v>
      </c>
      <c r="H59" s="39">
        <v>0</v>
      </c>
      <c r="I59" s="39">
        <v>0</v>
      </c>
      <c r="J59" s="39">
        <v>0</v>
      </c>
      <c r="K59" s="39">
        <v>0</v>
      </c>
      <c r="L59" s="39">
        <v>0</v>
      </c>
      <c r="M59" s="39">
        <v>0</v>
      </c>
      <c r="N59" s="39">
        <v>0</v>
      </c>
      <c r="O59" s="39">
        <v>0</v>
      </c>
      <c r="P59" s="39">
        <v>0</v>
      </c>
      <c r="Q59" s="39">
        <v>-1927</v>
      </c>
      <c r="R59" s="39">
        <v>-5762</v>
      </c>
      <c r="S59" s="39">
        <v>0</v>
      </c>
      <c r="T59" s="39">
        <v>0</v>
      </c>
      <c r="U59" s="39">
        <v>0</v>
      </c>
      <c r="V59" s="39">
        <v>0</v>
      </c>
    </row>
    <row r="60" spans="2:22" x14ac:dyDescent="0.45">
      <c r="B60" s="23" t="s">
        <v>69</v>
      </c>
      <c r="C60" s="24">
        <v>0</v>
      </c>
      <c r="D60" s="24">
        <v>-1799.9999999999998</v>
      </c>
      <c r="E60" s="25">
        <v>-10.602559999998746</v>
      </c>
      <c r="F60" s="25">
        <v>0</v>
      </c>
      <c r="G60" s="40">
        <v>0</v>
      </c>
      <c r="H60" s="25">
        <v>0</v>
      </c>
      <c r="I60" s="25">
        <v>-34367</v>
      </c>
      <c r="J60" s="25">
        <v>-61133</v>
      </c>
      <c r="K60" s="39">
        <v>-226837.34</v>
      </c>
      <c r="L60" s="39">
        <v>-112309</v>
      </c>
      <c r="M60" s="39">
        <v>0</v>
      </c>
      <c r="N60" s="39">
        <v>-37516.9</v>
      </c>
      <c r="O60" s="39">
        <v>-85248.5</v>
      </c>
      <c r="P60" s="39">
        <v>-191901.4</v>
      </c>
      <c r="Q60" s="39">
        <v>0</v>
      </c>
      <c r="R60" s="39">
        <v>0</v>
      </c>
      <c r="S60" s="39">
        <v>0</v>
      </c>
      <c r="T60" s="39">
        <v>-55669.004000000001</v>
      </c>
      <c r="U60" s="39">
        <v>-55648.889874877932</v>
      </c>
      <c r="V60" s="39">
        <v>0</v>
      </c>
    </row>
    <row r="61" spans="2:22" x14ac:dyDescent="0.45">
      <c r="B61" s="23" t="s">
        <v>70</v>
      </c>
      <c r="C61" s="24">
        <v>-791.99999999999989</v>
      </c>
      <c r="D61" s="24">
        <v>-1168</v>
      </c>
      <c r="E61" s="25">
        <v>-1525.3949299999999</v>
      </c>
      <c r="F61" s="25">
        <v>-11616</v>
      </c>
      <c r="G61" s="25">
        <v>-40</v>
      </c>
      <c r="H61" s="25">
        <v>-10436.042510000008</v>
      </c>
      <c r="I61" s="25">
        <v>-14251</v>
      </c>
      <c r="J61" s="25">
        <v>-44891</v>
      </c>
      <c r="K61" s="39">
        <v>-59891.142999999996</v>
      </c>
      <c r="L61" s="39">
        <v>-52822</v>
      </c>
      <c r="M61" s="39">
        <v>-53433</v>
      </c>
      <c r="N61" s="39">
        <v>-47351.7</v>
      </c>
      <c r="O61" s="39">
        <v>-42843.4</v>
      </c>
      <c r="P61" s="39">
        <v>-126758</v>
      </c>
      <c r="Q61" s="39">
        <v>-101423</v>
      </c>
      <c r="R61" s="39">
        <v>-64196</v>
      </c>
      <c r="S61" s="39">
        <v>-61090.400000000001</v>
      </c>
      <c r="T61" s="39">
        <v>-58765.148999999998</v>
      </c>
      <c r="U61" s="39">
        <v>-29223.196809999994</v>
      </c>
      <c r="V61" s="39">
        <v>-29130.170999999998</v>
      </c>
    </row>
    <row r="62" spans="2:22" ht="16.2" customHeight="1" x14ac:dyDescent="0.45">
      <c r="B62" s="23" t="s">
        <v>71</v>
      </c>
      <c r="C62" s="46">
        <v>0</v>
      </c>
      <c r="D62" s="46">
        <v>0</v>
      </c>
      <c r="E62" s="39">
        <v>0</v>
      </c>
      <c r="F62" s="39">
        <v>0</v>
      </c>
      <c r="G62" s="39">
        <v>0</v>
      </c>
      <c r="H62" s="39">
        <v>0</v>
      </c>
      <c r="I62" s="39">
        <v>0</v>
      </c>
      <c r="J62" s="39">
        <v>0</v>
      </c>
      <c r="K62" s="39">
        <v>0</v>
      </c>
      <c r="L62" s="39">
        <v>0</v>
      </c>
      <c r="M62" s="39">
        <v>0</v>
      </c>
      <c r="N62" s="39">
        <v>0</v>
      </c>
      <c r="O62" s="39">
        <v>0</v>
      </c>
      <c r="P62" s="39">
        <v>0</v>
      </c>
      <c r="Q62" s="39">
        <v>-115734</v>
      </c>
      <c r="R62" s="39">
        <v>0</v>
      </c>
      <c r="S62" s="39">
        <v>0</v>
      </c>
      <c r="T62" s="39">
        <v>0</v>
      </c>
      <c r="U62" s="39">
        <v>0</v>
      </c>
      <c r="V62" s="39">
        <v>0</v>
      </c>
    </row>
    <row r="63" spans="2:22" ht="16.2" hidden="1" customHeight="1" x14ac:dyDescent="0.45">
      <c r="B63" s="23" t="s">
        <v>72</v>
      </c>
      <c r="C63" s="24">
        <v>0</v>
      </c>
      <c r="D63" s="24">
        <v>0</v>
      </c>
      <c r="E63" s="25">
        <v>0</v>
      </c>
      <c r="F63" s="25">
        <v>0</v>
      </c>
      <c r="G63" s="25">
        <v>-3047</v>
      </c>
      <c r="H63" s="25">
        <v>0</v>
      </c>
      <c r="I63" s="25">
        <v>0</v>
      </c>
      <c r="J63" s="25">
        <v>0</v>
      </c>
      <c r="K63" s="39">
        <v>0</v>
      </c>
      <c r="L63" s="39">
        <v>0</v>
      </c>
      <c r="M63" s="39">
        <v>0</v>
      </c>
      <c r="N63" s="39">
        <v>0</v>
      </c>
      <c r="O63" s="39">
        <v>0</v>
      </c>
      <c r="P63" s="39">
        <v>0</v>
      </c>
      <c r="Q63" s="39">
        <v>0</v>
      </c>
      <c r="R63" s="39">
        <v>0</v>
      </c>
      <c r="S63" s="39">
        <v>0</v>
      </c>
      <c r="T63" s="39" t="s">
        <v>63</v>
      </c>
      <c r="U63" s="39" t="s">
        <v>63</v>
      </c>
      <c r="V63" s="39" t="s">
        <v>63</v>
      </c>
    </row>
    <row r="64" spans="2:22" ht="16.2" hidden="1" customHeight="1" x14ac:dyDescent="0.45">
      <c r="B64" s="23" t="s">
        <v>73</v>
      </c>
      <c r="C64" s="24">
        <v>0</v>
      </c>
      <c r="D64" s="24">
        <v>0</v>
      </c>
      <c r="E64" s="25">
        <v>0</v>
      </c>
      <c r="F64" s="25">
        <v>0</v>
      </c>
      <c r="G64" s="25">
        <v>0</v>
      </c>
      <c r="H64" s="25">
        <v>-15</v>
      </c>
      <c r="I64" s="25">
        <v>0</v>
      </c>
      <c r="J64" s="25">
        <v>0</v>
      </c>
      <c r="K64" s="39">
        <v>0</v>
      </c>
      <c r="L64" s="39">
        <v>0</v>
      </c>
      <c r="M64" s="39">
        <v>0</v>
      </c>
      <c r="N64" s="39">
        <v>0</v>
      </c>
      <c r="O64" s="39">
        <v>0</v>
      </c>
      <c r="P64" s="39">
        <v>0</v>
      </c>
      <c r="Q64" s="39">
        <v>0</v>
      </c>
      <c r="R64" s="39">
        <v>0</v>
      </c>
      <c r="S64" s="39">
        <v>0</v>
      </c>
      <c r="T64" s="39" t="s">
        <v>63</v>
      </c>
      <c r="U64" s="39" t="s">
        <v>63</v>
      </c>
      <c r="V64" s="39" t="s">
        <v>63</v>
      </c>
    </row>
    <row r="65" spans="1:22" x14ac:dyDescent="0.45">
      <c r="B65" s="30" t="s">
        <v>192</v>
      </c>
      <c r="C65" s="33">
        <v>0</v>
      </c>
      <c r="D65" s="33">
        <v>0</v>
      </c>
      <c r="E65" s="33">
        <v>0</v>
      </c>
      <c r="F65" s="33">
        <v>0</v>
      </c>
      <c r="G65" s="33">
        <v>0</v>
      </c>
      <c r="H65" s="33">
        <v>0</v>
      </c>
      <c r="I65" s="33">
        <v>0</v>
      </c>
      <c r="J65" s="33">
        <v>0</v>
      </c>
      <c r="K65" s="33">
        <v>0</v>
      </c>
      <c r="L65" s="33">
        <v>0</v>
      </c>
      <c r="M65" s="33">
        <v>0</v>
      </c>
      <c r="N65" s="33">
        <v>0</v>
      </c>
      <c r="O65" s="33">
        <v>0</v>
      </c>
      <c r="P65" s="33">
        <v>0</v>
      </c>
      <c r="Q65" s="33">
        <v>0</v>
      </c>
      <c r="R65" s="33">
        <v>0</v>
      </c>
      <c r="S65" s="33">
        <v>0</v>
      </c>
      <c r="T65" s="33">
        <v>15737.963</v>
      </c>
      <c r="U65" s="33">
        <v>0</v>
      </c>
      <c r="V65" s="33">
        <f>6426.64121101136+0.3</f>
        <v>6426.9412110113599</v>
      </c>
    </row>
    <row r="66" spans="1:22" x14ac:dyDescent="0.45">
      <c r="B66" s="23"/>
      <c r="C66" s="24"/>
      <c r="D66" s="24"/>
      <c r="E66" s="25"/>
      <c r="F66" s="25"/>
      <c r="G66" s="25"/>
      <c r="H66" s="25"/>
      <c r="I66" s="25"/>
      <c r="J66" s="25"/>
      <c r="K66" s="39"/>
      <c r="L66" s="39"/>
      <c r="M66" s="39"/>
      <c r="N66" s="39"/>
      <c r="O66" s="39"/>
      <c r="P66" s="39"/>
      <c r="Q66" s="39"/>
      <c r="R66" s="39"/>
      <c r="S66" s="39"/>
      <c r="T66" s="39"/>
      <c r="U66" s="39"/>
      <c r="V66" s="39"/>
    </row>
    <row r="67" spans="1:22" x14ac:dyDescent="0.45">
      <c r="B67" s="30" t="s">
        <v>74</v>
      </c>
      <c r="C67" s="33">
        <f t="shared" ref="C67:V67" si="17">SUM(C46,C47,C53)+C65</f>
        <v>66</v>
      </c>
      <c r="D67" s="33">
        <f t="shared" si="17"/>
        <v>27282</v>
      </c>
      <c r="E67" s="33">
        <f t="shared" si="17"/>
        <v>8841.7227000000403</v>
      </c>
      <c r="F67" s="33">
        <f t="shared" si="17"/>
        <v>93236.514179999911</v>
      </c>
      <c r="G67" s="33">
        <f t="shared" si="17"/>
        <v>168817.1478815079</v>
      </c>
      <c r="H67" s="33">
        <f t="shared" si="17"/>
        <v>93594.402117603982</v>
      </c>
      <c r="I67" s="33">
        <f t="shared" si="17"/>
        <v>66363.986942100048</v>
      </c>
      <c r="J67" s="33">
        <f t="shared" si="17"/>
        <v>40847.800000000017</v>
      </c>
      <c r="K67" s="33">
        <f t="shared" si="17"/>
        <v>-81104.371819999942</v>
      </c>
      <c r="L67" s="33">
        <f t="shared" si="17"/>
        <v>20734.749334818887</v>
      </c>
      <c r="M67" s="33">
        <f t="shared" si="17"/>
        <v>-354100.06793545006</v>
      </c>
      <c r="N67" s="33">
        <f t="shared" si="17"/>
        <v>-716539.01609475608</v>
      </c>
      <c r="O67" s="33">
        <f t="shared" si="17"/>
        <v>-5585.5873416480026</v>
      </c>
      <c r="P67" s="33">
        <f t="shared" si="17"/>
        <v>-164643.74114134916</v>
      </c>
      <c r="Q67" s="33">
        <f t="shared" si="17"/>
        <v>52710.997366354568</v>
      </c>
      <c r="R67" s="33">
        <f t="shared" si="17"/>
        <v>396680.99505137361</v>
      </c>
      <c r="S67" s="33">
        <f t="shared" si="17"/>
        <v>86776.118957302155</v>
      </c>
      <c r="T67" s="33">
        <f t="shared" si="17"/>
        <v>68183.576999999976</v>
      </c>
      <c r="U67" s="33">
        <f t="shared" si="17"/>
        <v>2162.5463291468332</v>
      </c>
      <c r="V67" s="33">
        <f t="shared" si="17"/>
        <v>64699.582211011308</v>
      </c>
    </row>
    <row r="68" spans="1:22" x14ac:dyDescent="0.45">
      <c r="B68" s="30"/>
      <c r="C68" s="45"/>
      <c r="D68" s="45"/>
      <c r="E68" s="45"/>
      <c r="F68" s="45"/>
      <c r="G68" s="45"/>
      <c r="H68" s="45"/>
      <c r="I68" s="45"/>
      <c r="J68" s="45"/>
      <c r="K68" s="45"/>
      <c r="L68" s="45"/>
      <c r="M68" s="45"/>
      <c r="N68" s="45"/>
      <c r="O68" s="45"/>
      <c r="P68" s="45"/>
      <c r="Q68" s="45"/>
      <c r="R68" s="45"/>
      <c r="S68" s="45"/>
      <c r="T68" s="45"/>
      <c r="U68" s="45"/>
      <c r="V68" s="45"/>
    </row>
    <row r="69" spans="1:22" x14ac:dyDescent="0.45">
      <c r="B69" s="30" t="s">
        <v>75</v>
      </c>
      <c r="C69" s="33">
        <f>SUM(C70:C71)</f>
        <v>39118</v>
      </c>
      <c r="D69" s="33">
        <f t="shared" ref="D69:V69" si="18">SUM(D70:D71)</f>
        <v>8781</v>
      </c>
      <c r="E69" s="33">
        <f t="shared" si="18"/>
        <v>6965.9999999999991</v>
      </c>
      <c r="F69" s="33">
        <f t="shared" si="18"/>
        <v>8296</v>
      </c>
      <c r="G69" s="33">
        <f t="shared" si="18"/>
        <v>5596</v>
      </c>
      <c r="H69" s="33">
        <f t="shared" si="18"/>
        <v>3623</v>
      </c>
      <c r="I69" s="33">
        <f t="shared" si="18"/>
        <v>-1134</v>
      </c>
      <c r="J69" s="33">
        <f t="shared" si="18"/>
        <v>-1562</v>
      </c>
      <c r="K69" s="33">
        <f t="shared" si="18"/>
        <v>15607</v>
      </c>
      <c r="L69" s="33">
        <f t="shared" si="18"/>
        <v>44391</v>
      </c>
      <c r="M69" s="33">
        <f t="shared" si="18"/>
        <v>0</v>
      </c>
      <c r="N69" s="33">
        <f t="shared" si="18"/>
        <v>0</v>
      </c>
      <c r="O69" s="33">
        <f t="shared" si="18"/>
        <v>0</v>
      </c>
      <c r="P69" s="33">
        <f t="shared" si="18"/>
        <v>0</v>
      </c>
      <c r="Q69" s="33">
        <f t="shared" si="18"/>
        <v>0</v>
      </c>
      <c r="R69" s="33">
        <f t="shared" si="18"/>
        <v>0</v>
      </c>
      <c r="S69" s="33">
        <f t="shared" si="18"/>
        <v>0</v>
      </c>
      <c r="T69" s="33">
        <f t="shared" si="18"/>
        <v>0</v>
      </c>
      <c r="U69" s="33">
        <f t="shared" si="18"/>
        <v>0</v>
      </c>
      <c r="V69" s="33">
        <f t="shared" si="18"/>
        <v>0</v>
      </c>
    </row>
    <row r="70" spans="1:22" ht="16.2" hidden="1" customHeight="1" x14ac:dyDescent="0.45">
      <c r="B70" s="23" t="s">
        <v>77</v>
      </c>
      <c r="C70" s="46">
        <v>39118</v>
      </c>
      <c r="D70" s="46">
        <v>8781</v>
      </c>
      <c r="E70" s="39">
        <v>6965.9999999999991</v>
      </c>
      <c r="F70" s="39">
        <v>8296</v>
      </c>
      <c r="G70" s="39">
        <v>5596</v>
      </c>
      <c r="H70" s="39">
        <v>3623</v>
      </c>
      <c r="I70" s="39">
        <v>-1134</v>
      </c>
      <c r="J70" s="39">
        <v>-1562</v>
      </c>
      <c r="K70" s="39">
        <v>15607</v>
      </c>
      <c r="L70" s="39">
        <v>44391</v>
      </c>
      <c r="M70" s="39">
        <v>0</v>
      </c>
      <c r="N70" s="39">
        <v>0</v>
      </c>
      <c r="O70" s="39">
        <v>0</v>
      </c>
      <c r="P70" s="39">
        <v>0</v>
      </c>
      <c r="Q70" s="39">
        <v>0</v>
      </c>
      <c r="R70" s="39">
        <v>0</v>
      </c>
      <c r="S70" s="39">
        <v>0</v>
      </c>
      <c r="T70" s="39">
        <v>0</v>
      </c>
      <c r="U70" s="39">
        <v>0</v>
      </c>
      <c r="V70" s="39">
        <v>0</v>
      </c>
    </row>
    <row r="71" spans="1:22" x14ac:dyDescent="0.45">
      <c r="B71" s="23"/>
      <c r="C71" s="24"/>
      <c r="D71" s="24"/>
      <c r="E71" s="25"/>
      <c r="F71" s="25"/>
      <c r="G71" s="25"/>
      <c r="H71" s="25"/>
      <c r="I71" s="25"/>
      <c r="J71" s="25"/>
      <c r="K71" s="39"/>
      <c r="L71" s="39"/>
      <c r="M71" s="39"/>
      <c r="N71" s="39"/>
      <c r="O71" s="39"/>
      <c r="P71" s="39"/>
      <c r="Q71" s="39"/>
      <c r="R71" s="39"/>
      <c r="S71" s="39"/>
      <c r="T71" s="39"/>
      <c r="U71" s="39"/>
      <c r="V71" s="39"/>
    </row>
    <row r="72" spans="1:22" x14ac:dyDescent="0.45">
      <c r="B72" s="30" t="s">
        <v>206</v>
      </c>
      <c r="C72" s="33">
        <f t="shared" ref="C72:V72" si="19">SUM(C46,C47,C53)+C65+C69</f>
        <v>39184</v>
      </c>
      <c r="D72" s="33">
        <f t="shared" si="19"/>
        <v>36063</v>
      </c>
      <c r="E72" s="33">
        <f t="shared" si="19"/>
        <v>15807.722700000038</v>
      </c>
      <c r="F72" s="33">
        <f t="shared" si="19"/>
        <v>101532.51417999991</v>
      </c>
      <c r="G72" s="33">
        <f t="shared" si="19"/>
        <v>174413.1478815079</v>
      </c>
      <c r="H72" s="33">
        <f t="shared" si="19"/>
        <v>97217.402117603982</v>
      </c>
      <c r="I72" s="33">
        <f t="shared" si="19"/>
        <v>65229.986942100048</v>
      </c>
      <c r="J72" s="33">
        <f t="shared" si="19"/>
        <v>39285.800000000017</v>
      </c>
      <c r="K72" s="33">
        <f t="shared" si="19"/>
        <v>-65497.371819999942</v>
      </c>
      <c r="L72" s="33">
        <f t="shared" si="19"/>
        <v>65125.749334818887</v>
      </c>
      <c r="M72" s="33">
        <f t="shared" si="19"/>
        <v>-354100.06793545006</v>
      </c>
      <c r="N72" s="33">
        <f t="shared" si="19"/>
        <v>-716539.01609475608</v>
      </c>
      <c r="O72" s="33">
        <f t="shared" si="19"/>
        <v>-5585.5873416480026</v>
      </c>
      <c r="P72" s="33">
        <f t="shared" si="19"/>
        <v>-164643.74114134916</v>
      </c>
      <c r="Q72" s="33">
        <f t="shared" si="19"/>
        <v>52710.997366354568</v>
      </c>
      <c r="R72" s="33">
        <f t="shared" si="19"/>
        <v>396680.99505137361</v>
      </c>
      <c r="S72" s="33">
        <f t="shared" si="19"/>
        <v>86776.118957302155</v>
      </c>
      <c r="T72" s="33">
        <f t="shared" si="19"/>
        <v>68183.576999999976</v>
      </c>
      <c r="U72" s="33">
        <f t="shared" si="19"/>
        <v>2162.5463291468332</v>
      </c>
      <c r="V72" s="33">
        <f t="shared" si="19"/>
        <v>64699.582211011308</v>
      </c>
    </row>
    <row r="73" spans="1:22" x14ac:dyDescent="0.45">
      <c r="B73" s="47" t="s">
        <v>79</v>
      </c>
      <c r="C73" s="48"/>
      <c r="D73" s="48" t="e">
        <f>#REF!/D72</f>
        <v>#REF!</v>
      </c>
      <c r="E73" s="49" t="e">
        <f>#REF!/E72</f>
        <v>#REF!</v>
      </c>
      <c r="F73" s="49" t="e">
        <f>#REF!/F72</f>
        <v>#REF!</v>
      </c>
      <c r="G73" s="49" t="e">
        <f>#REF!/G72</f>
        <v>#REF!</v>
      </c>
      <c r="H73" s="49" t="e">
        <f>#REF!/H72</f>
        <v>#REF!</v>
      </c>
      <c r="I73" s="49" t="e">
        <f>#REF!/I72</f>
        <v>#REF!</v>
      </c>
      <c r="J73" s="49"/>
      <c r="K73" s="50"/>
      <c r="L73" s="50"/>
      <c r="M73" s="51"/>
      <c r="N73" s="6"/>
      <c r="O73" s="6"/>
      <c r="P73" s="6"/>
      <c r="Q73" s="6"/>
      <c r="R73" s="6"/>
      <c r="S73" s="6"/>
      <c r="T73" s="6"/>
      <c r="U73" s="6"/>
      <c r="V73" s="6"/>
    </row>
    <row r="74" spans="1:22" x14ac:dyDescent="0.45">
      <c r="B74" s="30" t="s">
        <v>80</v>
      </c>
      <c r="C74" s="33">
        <f t="shared" ref="C74:V74" si="20">C46-C28-C34+C65-C26</f>
        <v>108115</v>
      </c>
      <c r="D74" s="33">
        <f t="shared" si="20"/>
        <v>137188</v>
      </c>
      <c r="E74" s="33">
        <f t="shared" si="20"/>
        <v>109113.53816000004</v>
      </c>
      <c r="F74" s="33">
        <f t="shared" si="20"/>
        <v>164243.51417999991</v>
      </c>
      <c r="G74" s="33">
        <f t="shared" si="20"/>
        <v>244410</v>
      </c>
      <c r="H74" s="33">
        <f t="shared" si="20"/>
        <v>230880.09088330396</v>
      </c>
      <c r="I74" s="33">
        <f t="shared" si="20"/>
        <v>213477.98694210005</v>
      </c>
      <c r="J74" s="33">
        <f t="shared" si="20"/>
        <v>245708.40000000002</v>
      </c>
      <c r="K74" s="33">
        <f t="shared" si="20"/>
        <v>317734.78018000006</v>
      </c>
      <c r="L74" s="33">
        <f t="shared" si="20"/>
        <v>276223.15616669389</v>
      </c>
      <c r="M74" s="33">
        <f t="shared" si="20"/>
        <v>211202.6</v>
      </c>
      <c r="N74" s="33">
        <f t="shared" si="20"/>
        <v>171153.15702673688</v>
      </c>
      <c r="O74" s="33">
        <f t="shared" si="20"/>
        <v>222659.68019000007</v>
      </c>
      <c r="P74" s="33">
        <f t="shared" si="20"/>
        <v>218447.96347399976</v>
      </c>
      <c r="Q74" s="33">
        <f t="shared" si="20"/>
        <v>226075.65296358813</v>
      </c>
      <c r="R74" s="33">
        <f t="shared" si="20"/>
        <v>283517.38795513194</v>
      </c>
      <c r="S74" s="33">
        <f t="shared" si="20"/>
        <v>167821.71895730216</v>
      </c>
      <c r="T74" s="33">
        <f t="shared" si="20"/>
        <v>220575.68499999994</v>
      </c>
      <c r="U74" s="33">
        <f t="shared" si="20"/>
        <v>107728.00329465281</v>
      </c>
      <c r="V74" s="33">
        <f t="shared" si="20"/>
        <v>74297.92621101132</v>
      </c>
    </row>
    <row r="75" spans="1:22" x14ac:dyDescent="0.45">
      <c r="B75" s="52" t="s">
        <v>81</v>
      </c>
      <c r="C75" s="53">
        <f t="shared" ref="C75:V75" si="21">C74/SUM(C19)</f>
        <v>0.33216482429351801</v>
      </c>
      <c r="D75" s="53">
        <f t="shared" si="21"/>
        <v>0.40244303114219332</v>
      </c>
      <c r="E75" s="54">
        <f t="shared" si="21"/>
        <v>0.34222294255064395</v>
      </c>
      <c r="F75" s="54">
        <f t="shared" si="21"/>
        <v>0.40585368779288317</v>
      </c>
      <c r="G75" s="54">
        <f t="shared" si="21"/>
        <v>0.5119852862622204</v>
      </c>
      <c r="H75" s="54">
        <f t="shared" si="21"/>
        <v>0.49142348624322013</v>
      </c>
      <c r="I75" s="54">
        <f t="shared" si="21"/>
        <v>0.44488817034388511</v>
      </c>
      <c r="J75" s="55">
        <f t="shared" si="21"/>
        <v>0.48030259788494245</v>
      </c>
      <c r="K75" s="55">
        <f t="shared" si="21"/>
        <v>0.5528008459154089</v>
      </c>
      <c r="L75" s="55">
        <f t="shared" si="21"/>
        <v>0.62789120836578738</v>
      </c>
      <c r="M75" s="55">
        <f t="shared" si="21"/>
        <v>0.48604356434003027</v>
      </c>
      <c r="N75" s="55">
        <f t="shared" si="21"/>
        <v>0.40307894591503424</v>
      </c>
      <c r="O75" s="55">
        <f t="shared" si="21"/>
        <v>0.45344657401539279</v>
      </c>
      <c r="P75" s="55">
        <f t="shared" si="21"/>
        <v>0.44638595318857138</v>
      </c>
      <c r="Q75" s="55">
        <f t="shared" si="21"/>
        <v>0.41264634942227796</v>
      </c>
      <c r="R75" s="55">
        <f t="shared" si="21"/>
        <v>0.42016687481256243</v>
      </c>
      <c r="S75" s="55">
        <f t="shared" si="21"/>
        <v>0.26758426653467471</v>
      </c>
      <c r="T75" s="55">
        <f t="shared" si="21"/>
        <v>0.34021757427410504</v>
      </c>
      <c r="U75" s="55">
        <f t="shared" si="21"/>
        <v>0.34672228791648696</v>
      </c>
      <c r="V75" s="55">
        <f t="shared" si="21"/>
        <v>0.25130229961521677</v>
      </c>
    </row>
    <row r="76" spans="1:22" x14ac:dyDescent="0.45">
      <c r="Q76" s="66"/>
      <c r="R76" s="66"/>
      <c r="S76" s="66"/>
      <c r="T76" s="66"/>
      <c r="U76" s="66"/>
      <c r="V76" s="66"/>
    </row>
    <row r="77" spans="1:22" x14ac:dyDescent="0.45">
      <c r="B77" s="100"/>
      <c r="Q77" s="66"/>
      <c r="R77" s="66"/>
      <c r="S77" s="66"/>
      <c r="T77" s="66"/>
      <c r="U77" s="66"/>
      <c r="V77" s="66"/>
    </row>
    <row r="78" spans="1:22" x14ac:dyDescent="0.45">
      <c r="C78" s="4"/>
      <c r="D78" s="4"/>
      <c r="E78" s="4"/>
      <c r="F78" s="4"/>
      <c r="G78" s="4"/>
      <c r="H78" s="4"/>
      <c r="I78" s="4"/>
      <c r="J78" s="4"/>
      <c r="K78" s="4"/>
      <c r="L78" s="4"/>
      <c r="M78" s="4"/>
      <c r="N78" s="4"/>
      <c r="O78" s="4"/>
      <c r="P78" s="4"/>
    </row>
    <row r="79" spans="1:22" s="19" customFormat="1" x14ac:dyDescent="0.45">
      <c r="A79" s="14"/>
      <c r="B79" s="15" t="s">
        <v>82</v>
      </c>
      <c r="C79" s="16"/>
      <c r="D79" s="16"/>
      <c r="E79" s="16"/>
      <c r="F79" s="16"/>
      <c r="G79" s="16"/>
      <c r="H79" s="16"/>
      <c r="I79" s="16"/>
      <c r="J79" s="16"/>
      <c r="K79" s="16"/>
      <c r="L79" s="16"/>
      <c r="M79" s="16"/>
      <c r="N79" s="16"/>
      <c r="O79" s="16"/>
      <c r="P79" s="17"/>
      <c r="Q79" s="17"/>
      <c r="R79" s="17"/>
      <c r="S79" s="18"/>
      <c r="T79" s="18"/>
      <c r="U79" s="18"/>
      <c r="V79" s="18"/>
    </row>
    <row r="80" spans="1:22" x14ac:dyDescent="0.45">
      <c r="B80" s="21"/>
      <c r="C80" s="11"/>
      <c r="D80" s="11"/>
      <c r="E80" s="11"/>
      <c r="F80" s="11"/>
      <c r="G80" s="11"/>
      <c r="H80" s="11"/>
      <c r="I80" s="11"/>
      <c r="J80" s="11"/>
      <c r="K80" s="11"/>
      <c r="L80" s="11"/>
      <c r="M80" s="11"/>
      <c r="N80" s="11"/>
      <c r="O80" s="11"/>
      <c r="P80" s="22"/>
      <c r="Q80" s="22"/>
      <c r="R80" s="22"/>
      <c r="S80" s="22"/>
      <c r="T80" s="22"/>
      <c r="U80" s="22"/>
      <c r="V80" s="22"/>
    </row>
    <row r="81" spans="2:22" x14ac:dyDescent="0.45">
      <c r="B81" s="56" t="s">
        <v>83</v>
      </c>
      <c r="C81" s="57"/>
      <c r="D81" s="57"/>
      <c r="E81" s="58"/>
      <c r="F81" s="57"/>
      <c r="G81" s="41"/>
      <c r="H81" s="41"/>
      <c r="I81" s="41"/>
      <c r="J81" s="41"/>
      <c r="S81" s="66"/>
      <c r="T81" s="66"/>
      <c r="U81" s="66"/>
      <c r="V81" s="66"/>
    </row>
    <row r="82" spans="2:22" x14ac:dyDescent="0.45">
      <c r="B82" s="56" t="s">
        <v>84</v>
      </c>
      <c r="C82" s="57"/>
      <c r="D82" s="59"/>
      <c r="E82" s="60"/>
      <c r="F82" s="59"/>
      <c r="G82" s="59"/>
      <c r="H82" s="59"/>
      <c r="I82" s="59"/>
      <c r="J82" s="59"/>
      <c r="Q82" s="66"/>
      <c r="R82" s="66"/>
      <c r="S82" s="66"/>
      <c r="T82" s="66"/>
      <c r="U82" s="66"/>
      <c r="V82" s="66"/>
    </row>
    <row r="83" spans="2:22" x14ac:dyDescent="0.45">
      <c r="B83" s="61" t="s">
        <v>85</v>
      </c>
      <c r="C83" s="62">
        <v>1635190</v>
      </c>
      <c r="D83" s="62">
        <v>1635482</v>
      </c>
      <c r="E83" s="63">
        <v>1699940</v>
      </c>
      <c r="F83" s="63">
        <v>1725633</v>
      </c>
      <c r="G83" s="63">
        <v>1913195</v>
      </c>
      <c r="H83" s="63">
        <v>2197235</v>
      </c>
      <c r="I83" s="63">
        <v>2347187</v>
      </c>
      <c r="J83" s="63">
        <v>2378228</v>
      </c>
      <c r="K83" s="63">
        <v>2483393</v>
      </c>
      <c r="L83" s="63">
        <v>2623594</v>
      </c>
      <c r="M83" s="63">
        <v>2368379.8952146741</v>
      </c>
      <c r="N83" s="63">
        <v>1826590.5345387601</v>
      </c>
      <c r="O83" s="63">
        <v>1865352.0436143773</v>
      </c>
      <c r="P83" s="63">
        <v>1829561</v>
      </c>
      <c r="Q83" s="63">
        <v>1825474.4</v>
      </c>
      <c r="R83" s="63">
        <v>1831197.4142949274</v>
      </c>
      <c r="S83" s="63">
        <v>1921379</v>
      </c>
      <c r="T83" s="63">
        <v>1971747.9279304</v>
      </c>
      <c r="U83" s="63">
        <v>1943063.8122502828</v>
      </c>
      <c r="V83" s="63">
        <v>1992433.4240211158</v>
      </c>
    </row>
    <row r="84" spans="2:22" ht="16.2" hidden="1" customHeight="1" x14ac:dyDescent="0.45">
      <c r="B84" s="61" t="s">
        <v>86</v>
      </c>
      <c r="C84" s="62">
        <v>0</v>
      </c>
      <c r="D84" s="62">
        <v>0</v>
      </c>
      <c r="E84" s="63">
        <v>0</v>
      </c>
      <c r="F84" s="63">
        <v>0</v>
      </c>
      <c r="G84" s="63">
        <v>0</v>
      </c>
      <c r="H84" s="63">
        <v>1557</v>
      </c>
      <c r="I84" s="63">
        <v>1557</v>
      </c>
      <c r="J84" s="63">
        <v>1557</v>
      </c>
      <c r="K84" s="63">
        <v>1094</v>
      </c>
      <c r="L84" s="63">
        <v>0</v>
      </c>
      <c r="M84" s="63">
        <v>0</v>
      </c>
      <c r="N84" s="63">
        <v>0</v>
      </c>
      <c r="O84" s="63">
        <v>0</v>
      </c>
      <c r="P84" s="63">
        <v>0</v>
      </c>
      <c r="Q84" s="63">
        <v>0</v>
      </c>
      <c r="R84" s="63">
        <v>0</v>
      </c>
      <c r="S84" s="63">
        <v>0</v>
      </c>
      <c r="T84" s="63">
        <v>0</v>
      </c>
      <c r="U84" s="63">
        <v>0</v>
      </c>
      <c r="V84" s="63">
        <v>0</v>
      </c>
    </row>
    <row r="85" spans="2:22" ht="16.2" hidden="1" customHeight="1" x14ac:dyDescent="0.45">
      <c r="B85" s="61" t="s">
        <v>87</v>
      </c>
      <c r="C85" s="62">
        <v>13247</v>
      </c>
      <c r="D85" s="62">
        <v>13287</v>
      </c>
      <c r="E85" s="63">
        <v>9926</v>
      </c>
      <c r="F85" s="63">
        <v>9926</v>
      </c>
      <c r="G85" s="63">
        <v>6838</v>
      </c>
      <c r="H85" s="63">
        <v>0</v>
      </c>
      <c r="I85" s="63">
        <v>0</v>
      </c>
      <c r="J85" s="63">
        <v>0</v>
      </c>
      <c r="K85" s="63">
        <v>0</v>
      </c>
      <c r="L85" s="63">
        <v>0</v>
      </c>
      <c r="M85" s="63">
        <v>0</v>
      </c>
      <c r="N85" s="63">
        <v>0</v>
      </c>
      <c r="O85" s="63">
        <v>0</v>
      </c>
      <c r="P85" s="63">
        <v>0</v>
      </c>
      <c r="Q85" s="63">
        <v>0</v>
      </c>
      <c r="R85" s="63">
        <v>0</v>
      </c>
      <c r="S85" s="63">
        <v>0</v>
      </c>
      <c r="T85" s="63">
        <v>0</v>
      </c>
      <c r="U85" s="63">
        <v>0</v>
      </c>
      <c r="V85" s="63">
        <v>0</v>
      </c>
    </row>
    <row r="86" spans="2:22" x14ac:dyDescent="0.45">
      <c r="B86" s="61" t="s">
        <v>88</v>
      </c>
      <c r="C86" s="62">
        <v>0</v>
      </c>
      <c r="D86" s="62">
        <v>0</v>
      </c>
      <c r="E86" s="63">
        <v>0</v>
      </c>
      <c r="F86" s="63">
        <v>0</v>
      </c>
      <c r="G86" s="63">
        <v>0</v>
      </c>
      <c r="H86" s="63">
        <v>0</v>
      </c>
      <c r="I86" s="63">
        <v>0</v>
      </c>
      <c r="J86" s="63">
        <v>0</v>
      </c>
      <c r="L86" s="63">
        <v>35717</v>
      </c>
      <c r="M86" s="63">
        <v>18113.438660137996</v>
      </c>
      <c r="N86" s="63">
        <v>20479.975326870499</v>
      </c>
      <c r="O86" s="63">
        <v>24133.20939</v>
      </c>
      <c r="P86" s="63">
        <v>30336.069660000001</v>
      </c>
      <c r="Q86" s="63">
        <v>31281.5</v>
      </c>
      <c r="R86" s="63">
        <v>0</v>
      </c>
      <c r="S86" s="63">
        <v>0</v>
      </c>
      <c r="T86" s="63">
        <v>0</v>
      </c>
      <c r="U86" s="63">
        <v>0</v>
      </c>
      <c r="V86" s="63">
        <v>0</v>
      </c>
    </row>
    <row r="87" spans="2:22" ht="16.2" hidden="1" customHeight="1" x14ac:dyDescent="0.45">
      <c r="B87" s="61" t="s">
        <v>89</v>
      </c>
      <c r="C87" s="62">
        <v>0</v>
      </c>
      <c r="D87" s="62">
        <v>0</v>
      </c>
      <c r="E87" s="63">
        <v>0</v>
      </c>
      <c r="F87" s="63">
        <v>0</v>
      </c>
      <c r="G87" s="63">
        <v>0</v>
      </c>
      <c r="H87" s="63">
        <v>0</v>
      </c>
      <c r="I87" s="63">
        <v>46</v>
      </c>
      <c r="J87" s="63">
        <v>46</v>
      </c>
      <c r="K87" s="63">
        <v>46</v>
      </c>
      <c r="L87" s="63">
        <v>46</v>
      </c>
      <c r="M87" s="63">
        <v>46.145000000000003</v>
      </c>
      <c r="N87" s="63">
        <v>46.144979999935025</v>
      </c>
      <c r="O87" s="63">
        <v>46.145059999962108</v>
      </c>
      <c r="P87" s="63">
        <v>0</v>
      </c>
      <c r="Q87" s="63">
        <v>0</v>
      </c>
      <c r="R87" s="63">
        <v>0</v>
      </c>
      <c r="S87" s="63">
        <v>0</v>
      </c>
      <c r="T87" s="63">
        <v>0</v>
      </c>
      <c r="U87" s="63">
        <v>0</v>
      </c>
      <c r="V87" s="63">
        <v>0</v>
      </c>
    </row>
    <row r="88" spans="2:22" x14ac:dyDescent="0.45">
      <c r="B88" s="61" t="s">
        <v>90</v>
      </c>
      <c r="C88" s="63">
        <v>9309</v>
      </c>
      <c r="D88" s="63">
        <v>14454</v>
      </c>
      <c r="E88" s="63">
        <v>12817</v>
      </c>
      <c r="F88" s="63">
        <v>136375</v>
      </c>
      <c r="G88" s="63">
        <v>276039</v>
      </c>
      <c r="H88" s="63">
        <v>280884</v>
      </c>
      <c r="I88" s="63">
        <v>180862</v>
      </c>
      <c r="J88" s="63">
        <v>170144</v>
      </c>
      <c r="K88" s="63">
        <v>147952</v>
      </c>
      <c r="L88" s="63">
        <v>147519</v>
      </c>
      <c r="M88" s="63">
        <v>123515.78819318797</v>
      </c>
      <c r="N88" s="63">
        <v>97478.985516604196</v>
      </c>
      <c r="O88" s="63">
        <v>93742.753666000019</v>
      </c>
      <c r="P88" s="63">
        <f>99084.855+46.145</f>
        <v>99131</v>
      </c>
      <c r="Q88" s="63">
        <v>130961.4</v>
      </c>
      <c r="R88" s="63">
        <v>181708.94651999997</v>
      </c>
      <c r="S88" s="63">
        <v>158909.52379000001</v>
      </c>
      <c r="T88" s="63">
        <v>46536.982124718001</v>
      </c>
      <c r="U88" s="63">
        <v>155394.90060000002</v>
      </c>
      <c r="V88" s="63">
        <v>50706.437655909009</v>
      </c>
    </row>
    <row r="89" spans="2:22" x14ac:dyDescent="0.45">
      <c r="B89" s="61" t="s">
        <v>91</v>
      </c>
      <c r="C89" s="63"/>
      <c r="D89" s="63"/>
      <c r="E89" s="63"/>
      <c r="F89" s="63"/>
      <c r="G89" s="63"/>
      <c r="H89" s="63"/>
      <c r="I89" s="63"/>
      <c r="J89" s="63"/>
      <c r="K89" s="63"/>
      <c r="L89" s="63"/>
      <c r="M89" s="63"/>
      <c r="N89" s="63"/>
      <c r="O89" s="63"/>
      <c r="P89" s="63"/>
      <c r="Q89" s="63"/>
      <c r="R89" s="63">
        <v>47738</v>
      </c>
      <c r="S89" s="63">
        <v>53036.703968699549</v>
      </c>
      <c r="T89" s="63">
        <v>0</v>
      </c>
      <c r="U89" s="63">
        <v>0</v>
      </c>
      <c r="V89" s="63">
        <v>0</v>
      </c>
    </row>
    <row r="90" spans="2:22" x14ac:dyDescent="0.45">
      <c r="B90" s="155" t="s">
        <v>207</v>
      </c>
      <c r="C90" s="63">
        <v>0</v>
      </c>
      <c r="D90" s="63">
        <v>0</v>
      </c>
      <c r="E90" s="63">
        <v>0</v>
      </c>
      <c r="F90" s="63">
        <v>0</v>
      </c>
      <c r="G90" s="63">
        <v>0</v>
      </c>
      <c r="H90" s="63">
        <v>0</v>
      </c>
      <c r="I90" s="63">
        <v>0</v>
      </c>
      <c r="J90" s="63">
        <v>0</v>
      </c>
      <c r="K90" s="63">
        <v>0</v>
      </c>
      <c r="L90" s="63">
        <v>0</v>
      </c>
      <c r="M90" s="63">
        <v>0</v>
      </c>
      <c r="N90" s="63">
        <v>0</v>
      </c>
      <c r="O90" s="63">
        <v>0</v>
      </c>
      <c r="P90" s="63">
        <v>0</v>
      </c>
      <c r="Q90" s="63">
        <v>0</v>
      </c>
      <c r="R90" s="63">
        <v>0</v>
      </c>
      <c r="S90" s="63">
        <v>27.007999999972526</v>
      </c>
      <c r="T90" s="63">
        <v>73606.59980869951</v>
      </c>
      <c r="U90" s="63">
        <v>57780.898978699552</v>
      </c>
      <c r="V90" s="63">
        <v>79956.173769710847</v>
      </c>
    </row>
    <row r="91" spans="2:22" ht="18.600000000000001" customHeight="1" x14ac:dyDescent="0.45">
      <c r="B91" s="64" t="s">
        <v>93</v>
      </c>
      <c r="C91" s="65">
        <f t="shared" ref="C91:S91" si="22">SUM(C83:C90)</f>
        <v>1657746</v>
      </c>
      <c r="D91" s="65">
        <f t="shared" si="22"/>
        <v>1663223</v>
      </c>
      <c r="E91" s="65">
        <f t="shared" si="22"/>
        <v>1722683</v>
      </c>
      <c r="F91" s="65">
        <f t="shared" si="22"/>
        <v>1871934</v>
      </c>
      <c r="G91" s="65">
        <f t="shared" si="22"/>
        <v>2196072</v>
      </c>
      <c r="H91" s="65">
        <f t="shared" si="22"/>
        <v>2479676</v>
      </c>
      <c r="I91" s="65">
        <f t="shared" si="22"/>
        <v>2529652</v>
      </c>
      <c r="J91" s="65">
        <f t="shared" si="22"/>
        <v>2549975</v>
      </c>
      <c r="K91" s="65">
        <f t="shared" si="22"/>
        <v>2632485</v>
      </c>
      <c r="L91" s="65">
        <f t="shared" si="22"/>
        <v>2806876</v>
      </c>
      <c r="M91" s="65">
        <f t="shared" si="22"/>
        <v>2510055.267068</v>
      </c>
      <c r="N91" s="65">
        <f t="shared" si="22"/>
        <v>1944595.6403622348</v>
      </c>
      <c r="O91" s="65">
        <f t="shared" si="22"/>
        <v>1983274.1517303772</v>
      </c>
      <c r="P91" s="65">
        <f t="shared" si="22"/>
        <v>1959028.06966</v>
      </c>
      <c r="Q91" s="65">
        <f t="shared" si="22"/>
        <v>1987717.2999999998</v>
      </c>
      <c r="R91" s="65">
        <f t="shared" si="22"/>
        <v>2060644.3608149274</v>
      </c>
      <c r="S91" s="65">
        <f t="shared" si="22"/>
        <v>2133352.2357586995</v>
      </c>
      <c r="T91" s="65">
        <f>SUM(T83:T90)</f>
        <v>2091891.5098638174</v>
      </c>
      <c r="U91" s="65">
        <f t="shared" ref="U91:V91" si="23">SUM(U83:U90)</f>
        <v>2156239.6118289824</v>
      </c>
      <c r="V91" s="65">
        <f t="shared" si="23"/>
        <v>2123096.0354467356</v>
      </c>
    </row>
    <row r="92" spans="2:22" x14ac:dyDescent="0.45">
      <c r="B92" s="56" t="s">
        <v>94</v>
      </c>
      <c r="C92" s="62"/>
      <c r="D92" s="62"/>
      <c r="E92" s="63"/>
      <c r="F92" s="63"/>
      <c r="G92" s="62"/>
      <c r="H92" s="62"/>
      <c r="I92" s="62"/>
      <c r="J92" s="62"/>
    </row>
    <row r="93" spans="2:22" x14ac:dyDescent="0.45">
      <c r="B93" s="61" t="s">
        <v>95</v>
      </c>
      <c r="C93" s="62">
        <v>27858</v>
      </c>
      <c r="D93" s="62">
        <v>33734</v>
      </c>
      <c r="E93" s="63">
        <v>23725</v>
      </c>
      <c r="F93" s="63">
        <v>17992</v>
      </c>
      <c r="G93" s="63">
        <v>23737</v>
      </c>
      <c r="H93" s="63">
        <v>35571</v>
      </c>
      <c r="I93" s="63">
        <v>43059</v>
      </c>
      <c r="J93" s="63">
        <v>34008</v>
      </c>
      <c r="K93" s="63">
        <v>34768</v>
      </c>
      <c r="L93" s="63">
        <v>29752</v>
      </c>
      <c r="M93" s="63">
        <v>32806.654897412045</v>
      </c>
      <c r="N93" s="63">
        <v>32881.645526995781</v>
      </c>
      <c r="O93" s="63">
        <v>40224.400000000001</v>
      </c>
      <c r="P93" s="63">
        <v>38399</v>
      </c>
      <c r="Q93" s="63">
        <v>36937</v>
      </c>
      <c r="R93" s="63">
        <v>33944.159485300028</v>
      </c>
      <c r="S93" s="63">
        <v>37330.110925299996</v>
      </c>
      <c r="T93" s="63">
        <v>39505.530165300028</v>
      </c>
      <c r="U93" s="63">
        <v>35269.767575299986</v>
      </c>
      <c r="V93" s="63">
        <v>35762.279755300005</v>
      </c>
    </row>
    <row r="94" spans="2:22" hidden="1" x14ac:dyDescent="0.45">
      <c r="B94" s="61" t="s">
        <v>88</v>
      </c>
      <c r="C94" s="62">
        <v>0</v>
      </c>
      <c r="D94" s="62">
        <v>0</v>
      </c>
      <c r="E94" s="63">
        <v>0</v>
      </c>
      <c r="F94" s="63">
        <v>0</v>
      </c>
      <c r="G94" s="63">
        <v>0</v>
      </c>
      <c r="H94" s="63">
        <v>0</v>
      </c>
      <c r="I94" s="63">
        <v>0</v>
      </c>
      <c r="J94" s="63">
        <v>0</v>
      </c>
      <c r="K94" s="63">
        <v>38341</v>
      </c>
      <c r="L94" s="63">
        <v>3974</v>
      </c>
      <c r="M94" s="63">
        <v>0</v>
      </c>
      <c r="N94" s="63">
        <v>-1.9560138000088045E-2</v>
      </c>
      <c r="O94" s="63">
        <v>0</v>
      </c>
      <c r="P94" s="63">
        <v>0</v>
      </c>
      <c r="Q94" s="63">
        <v>0</v>
      </c>
      <c r="R94" s="63">
        <v>0</v>
      </c>
      <c r="S94" s="63">
        <v>0</v>
      </c>
      <c r="T94" s="63">
        <v>0</v>
      </c>
      <c r="U94" s="63">
        <v>0</v>
      </c>
      <c r="V94" s="63">
        <v>0</v>
      </c>
    </row>
    <row r="95" spans="2:22" x14ac:dyDescent="0.45">
      <c r="B95" s="155" t="s">
        <v>202</v>
      </c>
      <c r="C95" s="62"/>
      <c r="D95" s="63"/>
      <c r="E95" s="63"/>
      <c r="F95" s="63"/>
      <c r="G95" s="60"/>
      <c r="H95" s="63"/>
      <c r="I95" s="63"/>
      <c r="J95" s="63"/>
      <c r="K95" s="63"/>
      <c r="L95" s="63"/>
      <c r="M95" s="63"/>
      <c r="N95" s="63"/>
      <c r="O95" s="63"/>
      <c r="P95" s="63">
        <v>0</v>
      </c>
      <c r="Q95" s="63">
        <v>0</v>
      </c>
      <c r="R95" s="63">
        <v>0</v>
      </c>
      <c r="S95" s="63">
        <v>0</v>
      </c>
      <c r="T95" s="63">
        <v>0</v>
      </c>
      <c r="U95" s="63">
        <v>0</v>
      </c>
      <c r="V95" s="63">
        <v>7979.0551094945131</v>
      </c>
    </row>
    <row r="96" spans="2:22" x14ac:dyDescent="0.45">
      <c r="B96" s="61" t="s">
        <v>197</v>
      </c>
      <c r="C96" s="62"/>
      <c r="D96" s="63">
        <v>0</v>
      </c>
      <c r="E96" s="63">
        <v>4615</v>
      </c>
      <c r="F96" s="63">
        <v>0</v>
      </c>
      <c r="G96" s="60">
        <v>511</v>
      </c>
      <c r="H96" s="63">
        <v>0</v>
      </c>
      <c r="I96" s="63">
        <v>11689</v>
      </c>
      <c r="J96" s="63">
        <v>10924</v>
      </c>
      <c r="K96" s="63">
        <v>10993</v>
      </c>
      <c r="L96" s="63">
        <v>7129</v>
      </c>
      <c r="M96" s="63">
        <v>2360.0538144349885</v>
      </c>
      <c r="N96" s="63">
        <v>3899.0756648000038</v>
      </c>
      <c r="O96" s="63">
        <v>6382.8282900000004</v>
      </c>
      <c r="P96" s="63">
        <v>1830</v>
      </c>
      <c r="Q96" s="63">
        <v>0</v>
      </c>
      <c r="R96" s="63">
        <v>3363.2640099999999</v>
      </c>
      <c r="S96" s="63">
        <v>7264.5933499999919</v>
      </c>
      <c r="T96" s="63">
        <v>2896.243379999999</v>
      </c>
      <c r="U96" s="63">
        <v>2634.0885099999987</v>
      </c>
      <c r="V96" s="63">
        <v>0</v>
      </c>
    </row>
    <row r="97" spans="2:22" x14ac:dyDescent="0.45">
      <c r="B97" s="61" t="s">
        <v>196</v>
      </c>
      <c r="C97" s="62">
        <v>33178</v>
      </c>
      <c r="D97" s="62">
        <v>28555</v>
      </c>
      <c r="E97" s="63">
        <v>35061</v>
      </c>
      <c r="F97" s="63">
        <v>42665</v>
      </c>
      <c r="G97" s="63">
        <v>27714</v>
      </c>
      <c r="H97" s="63">
        <v>61648</v>
      </c>
      <c r="I97" s="63">
        <v>39429</v>
      </c>
      <c r="J97" s="63">
        <v>18547</v>
      </c>
      <c r="K97" s="63">
        <v>11901</v>
      </c>
      <c r="L97" s="63">
        <v>350</v>
      </c>
      <c r="M97" s="63">
        <v>383.12212999997973</v>
      </c>
      <c r="N97" s="63">
        <v>415.47899000000803</v>
      </c>
      <c r="O97" s="63">
        <v>1369.4758000000199</v>
      </c>
      <c r="P97" s="63">
        <v>1942</v>
      </c>
      <c r="Q97" s="63">
        <v>5635</v>
      </c>
      <c r="R97" s="63">
        <v>8346.5369500000015</v>
      </c>
      <c r="S97" s="63">
        <v>3562.1041700000014</v>
      </c>
      <c r="T97" s="63">
        <v>898.31928564719783</v>
      </c>
      <c r="U97" s="63">
        <v>6756.5437099999945</v>
      </c>
      <c r="V97" s="63">
        <v>3540.7125756471987</v>
      </c>
    </row>
    <row r="98" spans="2:22" x14ac:dyDescent="0.45">
      <c r="B98" s="61" t="s">
        <v>193</v>
      </c>
      <c r="C98" s="62">
        <v>0</v>
      </c>
      <c r="D98" s="62">
        <v>0</v>
      </c>
      <c r="E98" s="62">
        <v>0</v>
      </c>
      <c r="F98" s="62">
        <v>0</v>
      </c>
      <c r="G98" s="62">
        <v>0</v>
      </c>
      <c r="H98" s="62">
        <v>0</v>
      </c>
      <c r="I98" s="62">
        <v>0</v>
      </c>
      <c r="J98" s="62">
        <v>0</v>
      </c>
      <c r="K98" s="62">
        <v>0</v>
      </c>
      <c r="L98" s="62">
        <v>0</v>
      </c>
      <c r="M98" s="62">
        <v>0</v>
      </c>
      <c r="N98" s="62">
        <v>0</v>
      </c>
      <c r="O98" s="62">
        <v>0</v>
      </c>
      <c r="P98" s="62">
        <v>0</v>
      </c>
      <c r="Q98" s="62">
        <v>0</v>
      </c>
      <c r="R98" s="62">
        <v>0</v>
      </c>
      <c r="S98" s="62">
        <v>0</v>
      </c>
      <c r="T98" s="62">
        <v>103480.413305282</v>
      </c>
      <c r="U98" s="62">
        <v>0</v>
      </c>
      <c r="V98" s="62">
        <v>113426.74392409099</v>
      </c>
    </row>
    <row r="99" spans="2:22" x14ac:dyDescent="0.45">
      <c r="B99" s="61" t="s">
        <v>97</v>
      </c>
      <c r="C99" s="62">
        <v>7968</v>
      </c>
      <c r="D99" s="62">
        <v>19220</v>
      </c>
      <c r="E99" s="63">
        <v>22194</v>
      </c>
      <c r="F99" s="63">
        <v>26913</v>
      </c>
      <c r="G99" s="63">
        <v>27355</v>
      </c>
      <c r="H99" s="63">
        <v>39253</v>
      </c>
      <c r="I99" s="63">
        <v>52402</v>
      </c>
      <c r="J99" s="63">
        <v>53944</v>
      </c>
      <c r="K99" s="63">
        <v>70645</v>
      </c>
      <c r="L99" s="63">
        <v>99649</v>
      </c>
      <c r="M99" s="63">
        <v>73614</v>
      </c>
      <c r="N99" s="63">
        <v>40911.90202622104</v>
      </c>
      <c r="O99" s="63">
        <v>24336.561746736599</v>
      </c>
      <c r="P99" s="63">
        <v>23579</v>
      </c>
      <c r="Q99" s="63">
        <v>13965</v>
      </c>
      <c r="R99" s="63">
        <v>14518.879068748531</v>
      </c>
      <c r="S99" s="63">
        <v>30904.836263948149</v>
      </c>
      <c r="T99" s="63">
        <v>27870.135508992957</v>
      </c>
      <c r="U99" s="63">
        <v>56105.346443948314</v>
      </c>
      <c r="V99" s="63">
        <v>44894.338903067677</v>
      </c>
    </row>
    <row r="100" spans="2:22" x14ac:dyDescent="0.45">
      <c r="B100" s="61" t="s">
        <v>100</v>
      </c>
      <c r="C100" s="63">
        <v>0</v>
      </c>
      <c r="D100" s="63">
        <v>0</v>
      </c>
      <c r="E100" s="63">
        <v>0</v>
      </c>
      <c r="F100" s="63">
        <v>0</v>
      </c>
      <c r="G100" s="63">
        <v>0</v>
      </c>
      <c r="H100" s="63">
        <v>0</v>
      </c>
      <c r="I100" s="63">
        <v>0</v>
      </c>
      <c r="J100" s="63">
        <v>0</v>
      </c>
      <c r="K100" s="63">
        <v>0</v>
      </c>
      <c r="L100" s="63">
        <v>0</v>
      </c>
      <c r="M100" s="63">
        <v>0</v>
      </c>
      <c r="N100" s="63">
        <v>0</v>
      </c>
      <c r="O100" s="63">
        <v>0</v>
      </c>
      <c r="P100" s="63">
        <v>0</v>
      </c>
      <c r="Q100" s="63">
        <v>3254</v>
      </c>
      <c r="R100" s="63">
        <v>4070.5753399999999</v>
      </c>
      <c r="S100" s="63">
        <v>0</v>
      </c>
      <c r="T100" s="63">
        <v>0</v>
      </c>
      <c r="U100" s="63">
        <v>30034.310960000003</v>
      </c>
      <c r="V100" s="63">
        <v>44784.253400000001</v>
      </c>
    </row>
    <row r="101" spans="2:22" x14ac:dyDescent="0.45">
      <c r="B101" s="61" t="s">
        <v>99</v>
      </c>
      <c r="C101" s="62">
        <v>4211</v>
      </c>
      <c r="D101" s="62">
        <v>3196</v>
      </c>
      <c r="E101" s="63">
        <v>1361</v>
      </c>
      <c r="F101" s="63">
        <v>335855</v>
      </c>
      <c r="G101" s="63">
        <v>64516</v>
      </c>
      <c r="H101" s="63">
        <v>115075.7537628845</v>
      </c>
      <c r="I101" s="63">
        <v>208996</v>
      </c>
      <c r="J101" s="63">
        <v>300983</v>
      </c>
      <c r="K101" s="63">
        <v>294784</v>
      </c>
      <c r="L101" s="63">
        <v>277953</v>
      </c>
      <c r="M101" s="63">
        <v>243018.10528999998</v>
      </c>
      <c r="N101" s="63">
        <v>241307.87233828599</v>
      </c>
      <c r="O101" s="63">
        <v>257975.57780999999</v>
      </c>
      <c r="P101" s="63">
        <v>322986</v>
      </c>
      <c r="Q101" s="63">
        <v>212224</v>
      </c>
      <c r="R101" s="63">
        <v>274629.4878700003</v>
      </c>
      <c r="S101" s="63">
        <v>283547.05037999997</v>
      </c>
      <c r="T101" s="63">
        <v>318299.57980999997</v>
      </c>
      <c r="U101" s="63">
        <v>242774.59721999988</v>
      </c>
      <c r="V101" s="63">
        <v>245483.53268999985</v>
      </c>
    </row>
    <row r="102" spans="2:22" ht="16.2" hidden="1" customHeight="1" x14ac:dyDescent="0.45">
      <c r="B102" s="61" t="s">
        <v>101</v>
      </c>
      <c r="C102" s="62">
        <v>0</v>
      </c>
      <c r="D102" s="62">
        <v>0</v>
      </c>
      <c r="E102" s="63">
        <v>0</v>
      </c>
      <c r="F102" s="63">
        <v>38021</v>
      </c>
      <c r="G102" s="63">
        <v>76449</v>
      </c>
      <c r="H102" s="63">
        <v>100321</v>
      </c>
      <c r="I102" s="63">
        <v>0</v>
      </c>
      <c r="J102" s="63">
        <v>0</v>
      </c>
      <c r="K102" s="63">
        <v>0</v>
      </c>
      <c r="L102" s="63">
        <v>0</v>
      </c>
      <c r="M102" s="63">
        <v>0</v>
      </c>
      <c r="N102" s="63">
        <v>0</v>
      </c>
      <c r="O102" s="63">
        <v>0</v>
      </c>
      <c r="P102" s="63">
        <v>0</v>
      </c>
      <c r="Q102" s="63">
        <v>0</v>
      </c>
      <c r="R102" s="63">
        <v>0</v>
      </c>
      <c r="S102" s="63">
        <v>0</v>
      </c>
      <c r="T102" s="63">
        <v>0</v>
      </c>
      <c r="U102" s="63">
        <v>0</v>
      </c>
      <c r="V102" s="63">
        <v>0</v>
      </c>
    </row>
    <row r="103" spans="2:22" ht="16.2" hidden="1" customHeight="1" x14ac:dyDescent="0.45">
      <c r="B103" s="61" t="s">
        <v>102</v>
      </c>
      <c r="C103" s="62">
        <v>9868</v>
      </c>
      <c r="D103" s="62">
        <v>0</v>
      </c>
      <c r="E103" s="63">
        <v>0</v>
      </c>
      <c r="F103" s="63">
        <v>0</v>
      </c>
      <c r="G103" s="62">
        <v>0</v>
      </c>
      <c r="H103" s="62">
        <v>0</v>
      </c>
      <c r="I103" s="62">
        <v>0</v>
      </c>
      <c r="J103" s="62">
        <v>0</v>
      </c>
      <c r="K103" s="63">
        <v>0</v>
      </c>
      <c r="L103" s="63">
        <v>0</v>
      </c>
      <c r="M103" s="63">
        <v>0</v>
      </c>
      <c r="N103" s="63">
        <v>0</v>
      </c>
      <c r="O103" s="63">
        <v>0</v>
      </c>
      <c r="P103" s="63">
        <v>0</v>
      </c>
      <c r="Q103" s="63">
        <v>0</v>
      </c>
      <c r="R103" s="63">
        <v>0</v>
      </c>
      <c r="S103" s="63">
        <v>0</v>
      </c>
      <c r="T103" s="63">
        <v>0</v>
      </c>
      <c r="U103" s="63">
        <v>0</v>
      </c>
      <c r="V103" s="63">
        <v>0</v>
      </c>
    </row>
    <row r="104" spans="2:22" x14ac:dyDescent="0.45">
      <c r="B104" s="64" t="s">
        <v>103</v>
      </c>
      <c r="C104" s="65">
        <f t="shared" ref="C104:T104" si="24">SUM(C93:C103)</f>
        <v>83083</v>
      </c>
      <c r="D104" s="65">
        <f t="shared" si="24"/>
        <v>84705</v>
      </c>
      <c r="E104" s="65">
        <f t="shared" si="24"/>
        <v>86956</v>
      </c>
      <c r="F104" s="65">
        <f t="shared" si="24"/>
        <v>461446</v>
      </c>
      <c r="G104" s="65">
        <f t="shared" si="24"/>
        <v>220282</v>
      </c>
      <c r="H104" s="65">
        <f t="shared" si="24"/>
        <v>351868.75376288453</v>
      </c>
      <c r="I104" s="65">
        <f t="shared" si="24"/>
        <v>355575</v>
      </c>
      <c r="J104" s="65">
        <f t="shared" si="24"/>
        <v>418406</v>
      </c>
      <c r="K104" s="65">
        <f t="shared" si="24"/>
        <v>461432</v>
      </c>
      <c r="L104" s="65">
        <f t="shared" si="24"/>
        <v>418807</v>
      </c>
      <c r="M104" s="65">
        <f t="shared" si="24"/>
        <v>352181.93613184697</v>
      </c>
      <c r="N104" s="65">
        <f t="shared" si="24"/>
        <v>319415.95498616481</v>
      </c>
      <c r="O104" s="65">
        <f t="shared" si="24"/>
        <v>330288.84364673658</v>
      </c>
      <c r="P104" s="65">
        <f t="shared" si="24"/>
        <v>388736</v>
      </c>
      <c r="Q104" s="65">
        <f t="shared" si="24"/>
        <v>272015</v>
      </c>
      <c r="R104" s="65">
        <f t="shared" si="24"/>
        <v>338872.90272404888</v>
      </c>
      <c r="S104" s="65">
        <f t="shared" si="24"/>
        <v>362608.69508924813</v>
      </c>
      <c r="T104" s="65">
        <f t="shared" si="24"/>
        <v>492950.22145522211</v>
      </c>
      <c r="U104" s="65">
        <f>SUM(U93:U103)</f>
        <v>373574.65441924817</v>
      </c>
      <c r="V104" s="65">
        <f>SUM(V93:V103)</f>
        <v>495870.91635760025</v>
      </c>
    </row>
    <row r="105" spans="2:22" x14ac:dyDescent="0.45">
      <c r="B105" s="64" t="s">
        <v>104</v>
      </c>
      <c r="C105" s="65">
        <f t="shared" ref="C105:V105" si="25">C91+C104</f>
        <v>1740829</v>
      </c>
      <c r="D105" s="65">
        <f t="shared" si="25"/>
        <v>1747928</v>
      </c>
      <c r="E105" s="65">
        <f t="shared" si="25"/>
        <v>1809639</v>
      </c>
      <c r="F105" s="65">
        <f t="shared" si="25"/>
        <v>2333380</v>
      </c>
      <c r="G105" s="65">
        <f t="shared" si="25"/>
        <v>2416354</v>
      </c>
      <c r="H105" s="65">
        <f t="shared" si="25"/>
        <v>2831544.7537628845</v>
      </c>
      <c r="I105" s="65">
        <f t="shared" si="25"/>
        <v>2885227</v>
      </c>
      <c r="J105" s="65">
        <f t="shared" si="25"/>
        <v>2968381</v>
      </c>
      <c r="K105" s="65">
        <f t="shared" si="25"/>
        <v>3093917</v>
      </c>
      <c r="L105" s="65">
        <f t="shared" si="25"/>
        <v>3225683</v>
      </c>
      <c r="M105" s="65">
        <f t="shared" si="25"/>
        <v>2862237.2031998471</v>
      </c>
      <c r="N105" s="65">
        <f t="shared" si="25"/>
        <v>2264011.5953483996</v>
      </c>
      <c r="O105" s="65">
        <f t="shared" si="25"/>
        <v>2313562.995377114</v>
      </c>
      <c r="P105" s="65">
        <f t="shared" si="25"/>
        <v>2347764.06966</v>
      </c>
      <c r="Q105" s="65">
        <f t="shared" si="25"/>
        <v>2259732.2999999998</v>
      </c>
      <c r="R105" s="65">
        <f t="shared" si="25"/>
        <v>2399517.2635389762</v>
      </c>
      <c r="S105" s="65">
        <f t="shared" si="25"/>
        <v>2495960.9308479475</v>
      </c>
      <c r="T105" s="65">
        <f t="shared" si="25"/>
        <v>2584841.7313190396</v>
      </c>
      <c r="U105" s="65">
        <f t="shared" si="25"/>
        <v>2529814.2662482304</v>
      </c>
      <c r="V105" s="65">
        <f t="shared" si="25"/>
        <v>2618966.9518043357</v>
      </c>
    </row>
    <row r="106" spans="2:22" x14ac:dyDescent="0.45">
      <c r="B106" s="57"/>
      <c r="C106" s="62"/>
      <c r="D106" s="62"/>
      <c r="E106" s="63"/>
      <c r="F106" s="63"/>
      <c r="G106" s="62"/>
      <c r="H106" s="62"/>
      <c r="I106" s="62"/>
      <c r="J106" s="62"/>
    </row>
    <row r="107" spans="2:22" x14ac:dyDescent="0.45">
      <c r="B107" s="56" t="s">
        <v>105</v>
      </c>
      <c r="C107" s="62"/>
      <c r="D107" s="62"/>
      <c r="E107" s="63"/>
      <c r="F107" s="63"/>
      <c r="G107" s="62"/>
      <c r="H107" s="62"/>
      <c r="I107" s="62"/>
      <c r="J107" s="62"/>
    </row>
    <row r="108" spans="2:22" x14ac:dyDescent="0.45">
      <c r="B108" s="56" t="s">
        <v>106</v>
      </c>
      <c r="C108" s="62"/>
      <c r="D108" s="62"/>
      <c r="E108" s="63"/>
      <c r="F108" s="63"/>
      <c r="G108" s="62"/>
      <c r="H108" s="62"/>
      <c r="I108" s="62"/>
      <c r="J108" s="62"/>
      <c r="O108" s="66"/>
      <c r="P108" s="66"/>
      <c r="Q108" s="66"/>
      <c r="R108" s="66"/>
      <c r="S108" s="66"/>
      <c r="T108" s="66"/>
      <c r="U108" s="66"/>
      <c r="V108" s="66"/>
    </row>
    <row r="109" spans="2:22" x14ac:dyDescent="0.45">
      <c r="B109" s="61" t="s">
        <v>107</v>
      </c>
      <c r="C109" s="62">
        <v>935588</v>
      </c>
      <c r="D109" s="62">
        <v>933635</v>
      </c>
      <c r="E109" s="63">
        <v>967207</v>
      </c>
      <c r="F109" s="63">
        <v>985376</v>
      </c>
      <c r="G109" s="63">
        <v>1000463</v>
      </c>
      <c r="H109" s="63">
        <v>1049751</v>
      </c>
      <c r="I109" s="63">
        <v>1050075</v>
      </c>
      <c r="J109" s="63">
        <v>1052202</v>
      </c>
      <c r="K109" s="63">
        <v>1052605</v>
      </c>
      <c r="L109" s="63">
        <v>1053004</v>
      </c>
      <c r="M109" s="63">
        <v>1053271.0050499998</v>
      </c>
      <c r="N109" s="63">
        <v>1053713.6245499998</v>
      </c>
      <c r="O109" s="63">
        <v>1053371.02498</v>
      </c>
      <c r="P109" s="63">
        <v>1053935.6703600001</v>
      </c>
      <c r="Q109" s="63">
        <v>1054805.4349199999</v>
      </c>
      <c r="R109" s="63">
        <v>1055030.9470900001</v>
      </c>
      <c r="S109" s="63">
        <v>1055030.9470900001</v>
      </c>
      <c r="T109" s="63">
        <v>1055121.2834000001</v>
      </c>
      <c r="U109" s="63">
        <v>1055121.2834000001</v>
      </c>
      <c r="V109" s="63">
        <v>1055685.8834000002</v>
      </c>
    </row>
    <row r="110" spans="2:22" x14ac:dyDescent="0.45">
      <c r="B110" s="61" t="s">
        <v>108</v>
      </c>
      <c r="C110" s="62">
        <v>9397</v>
      </c>
      <c r="D110" s="62">
        <v>33752</v>
      </c>
      <c r="E110" s="63">
        <v>25311</v>
      </c>
      <c r="F110" s="63">
        <v>35404</v>
      </c>
      <c r="G110" s="63">
        <v>38043</v>
      </c>
      <c r="H110" s="63">
        <v>31673</v>
      </c>
      <c r="I110" s="63">
        <v>31673</v>
      </c>
      <c r="J110" s="63">
        <v>34214</v>
      </c>
      <c r="K110" s="63">
        <v>34214</v>
      </c>
      <c r="L110" s="63">
        <v>98312</v>
      </c>
      <c r="M110" s="63">
        <v>98191.91214</v>
      </c>
      <c r="N110" s="63">
        <v>100244.41773</v>
      </c>
      <c r="O110" s="63">
        <v>100322.05257</v>
      </c>
      <c r="P110" s="63">
        <v>100322.45256999999</v>
      </c>
      <c r="Q110" s="63">
        <v>100584.6</v>
      </c>
      <c r="R110" s="63">
        <v>100601.96219999999</v>
      </c>
      <c r="S110" s="63">
        <v>100601.96219999999</v>
      </c>
      <c r="T110" s="63">
        <v>100601.5622</v>
      </c>
      <c r="U110" s="63">
        <v>100600.96219999999</v>
      </c>
      <c r="V110" s="63">
        <v>100601.96219999999</v>
      </c>
    </row>
    <row r="111" spans="2:22" x14ac:dyDescent="0.45">
      <c r="B111" s="155" t="s">
        <v>109</v>
      </c>
      <c r="C111" s="62">
        <v>484332.05</v>
      </c>
      <c r="D111" s="62">
        <v>576357</v>
      </c>
      <c r="E111" s="63">
        <v>556165</v>
      </c>
      <c r="F111" s="63">
        <v>612261</v>
      </c>
      <c r="G111" s="63">
        <v>763502</v>
      </c>
      <c r="H111" s="63">
        <v>449376.2</v>
      </c>
      <c r="I111" s="63">
        <v>487379</v>
      </c>
      <c r="J111" s="63">
        <v>476335</v>
      </c>
      <c r="K111" s="63">
        <v>384391.47</v>
      </c>
      <c r="L111" s="63">
        <v>447960</v>
      </c>
      <c r="M111" s="63">
        <v>93385.124733246194</v>
      </c>
      <c r="N111" s="63">
        <v>-624742.40203671204</v>
      </c>
      <c r="O111" s="63">
        <v>-630327.92462619604</v>
      </c>
      <c r="P111" s="63">
        <v>-794972</v>
      </c>
      <c r="Q111" s="63">
        <v>-742261.18583367986</v>
      </c>
      <c r="R111" s="63">
        <v>-374364.59060369898</v>
      </c>
      <c r="S111" s="63">
        <v>-287589</v>
      </c>
      <c r="T111" s="63">
        <v>-219405.02179884099</v>
      </c>
      <c r="U111" s="63">
        <v>-285426.60827140423</v>
      </c>
      <c r="V111" s="63">
        <v>-154706.56414915901</v>
      </c>
    </row>
    <row r="112" spans="2:22" x14ac:dyDescent="0.45">
      <c r="B112" s="64" t="s">
        <v>110</v>
      </c>
      <c r="C112" s="65">
        <f t="shared" ref="C112:T112" si="26">SUM(C109:C111)</f>
        <v>1429317.05</v>
      </c>
      <c r="D112" s="65">
        <f t="shared" si="26"/>
        <v>1543744</v>
      </c>
      <c r="E112" s="65">
        <f t="shared" si="26"/>
        <v>1548683</v>
      </c>
      <c r="F112" s="65">
        <f t="shared" si="26"/>
        <v>1633041</v>
      </c>
      <c r="G112" s="65">
        <f t="shared" si="26"/>
        <v>1802008</v>
      </c>
      <c r="H112" s="65">
        <f t="shared" si="26"/>
        <v>1530800.2</v>
      </c>
      <c r="I112" s="65">
        <f t="shared" si="26"/>
        <v>1569127</v>
      </c>
      <c r="J112" s="65">
        <f t="shared" si="26"/>
        <v>1562751</v>
      </c>
      <c r="K112" s="65">
        <f t="shared" si="26"/>
        <v>1471210.47</v>
      </c>
      <c r="L112" s="65">
        <f t="shared" si="26"/>
        <v>1599276</v>
      </c>
      <c r="M112" s="65">
        <f t="shared" si="26"/>
        <v>1244848.0419232459</v>
      </c>
      <c r="N112" s="65">
        <f t="shared" si="26"/>
        <v>529215.6402432879</v>
      </c>
      <c r="O112" s="65">
        <f t="shared" si="26"/>
        <v>523365.15292380401</v>
      </c>
      <c r="P112" s="65">
        <f t="shared" si="26"/>
        <v>359286.12293000007</v>
      </c>
      <c r="Q112" s="65">
        <f t="shared" si="26"/>
        <v>413128.84908632014</v>
      </c>
      <c r="R112" s="65">
        <f t="shared" si="26"/>
        <v>781268.31868630112</v>
      </c>
      <c r="S112" s="65">
        <f t="shared" si="26"/>
        <v>868043.9092900001</v>
      </c>
      <c r="T112" s="65">
        <f t="shared" si="26"/>
        <v>936317.82380115916</v>
      </c>
      <c r="U112" s="65">
        <f t="shared" ref="U112:V112" si="27">SUM(U109:U111)</f>
        <v>870295.63732859585</v>
      </c>
      <c r="V112" s="65">
        <f t="shared" si="27"/>
        <v>1001581.2814508411</v>
      </c>
    </row>
    <row r="113" spans="2:22" x14ac:dyDescent="0.45">
      <c r="B113" s="56" t="s">
        <v>111</v>
      </c>
      <c r="C113" s="62"/>
      <c r="D113" s="62"/>
      <c r="E113" s="63"/>
      <c r="F113" s="63"/>
      <c r="G113" s="62"/>
      <c r="H113" s="62"/>
      <c r="I113" s="62"/>
      <c r="J113" s="62"/>
      <c r="O113" s="63"/>
      <c r="P113" s="63"/>
      <c r="Q113" s="63"/>
      <c r="R113" s="63"/>
      <c r="S113" s="63"/>
      <c r="T113" s="63"/>
      <c r="U113" s="63"/>
      <c r="V113" s="63"/>
    </row>
    <row r="114" spans="2:22" x14ac:dyDescent="0.45">
      <c r="B114" s="155" t="s">
        <v>112</v>
      </c>
      <c r="C114" s="67">
        <v>7068</v>
      </c>
      <c r="D114" s="67">
        <v>3701</v>
      </c>
      <c r="E114" s="63">
        <v>24900</v>
      </c>
      <c r="F114" s="63">
        <v>438383</v>
      </c>
      <c r="G114" s="63">
        <v>414063</v>
      </c>
      <c r="H114" s="63">
        <v>870934</v>
      </c>
      <c r="I114" s="63">
        <v>913194</v>
      </c>
      <c r="J114" s="63">
        <v>929373</v>
      </c>
      <c r="K114" s="63">
        <v>1193301</v>
      </c>
      <c r="L114" s="63">
        <v>1361602</v>
      </c>
      <c r="M114" s="63">
        <v>1374362.6625699999</v>
      </c>
      <c r="N114" s="63">
        <v>1336665.3979500001</v>
      </c>
      <c r="O114" s="63">
        <v>1500687.1689500001</v>
      </c>
      <c r="P114" s="63">
        <v>1702979.7251500001</v>
      </c>
      <c r="Q114" s="63">
        <v>1590817.0948099999</v>
      </c>
      <c r="R114" s="63">
        <v>1378146.68163</v>
      </c>
      <c r="S114" s="63">
        <v>1339840</v>
      </c>
      <c r="T114" s="63">
        <v>1411083.0259100001</v>
      </c>
      <c r="U114" s="63">
        <v>1417969.8052699999</v>
      </c>
      <c r="V114" s="63">
        <v>1364109.3243500001</v>
      </c>
    </row>
    <row r="115" spans="2:22" x14ac:dyDescent="0.45">
      <c r="B115" s="61" t="s">
        <v>113</v>
      </c>
      <c r="C115" s="67">
        <v>0</v>
      </c>
      <c r="D115" s="67">
        <v>0</v>
      </c>
      <c r="E115" s="63">
        <v>0</v>
      </c>
      <c r="F115" s="63">
        <v>0</v>
      </c>
      <c r="G115" s="63">
        <v>0</v>
      </c>
      <c r="H115" s="63">
        <v>231592</v>
      </c>
      <c r="I115" s="63">
        <v>231592</v>
      </c>
      <c r="J115" s="63">
        <v>229377.37400000001</v>
      </c>
      <c r="K115" s="63">
        <v>221788</v>
      </c>
      <c r="L115" s="63">
        <v>73809</v>
      </c>
      <c r="M115" s="63">
        <v>46594</v>
      </c>
      <c r="N115" s="63">
        <v>46593.573499999999</v>
      </c>
      <c r="O115" s="63">
        <v>46593.073499999999</v>
      </c>
      <c r="P115" s="63">
        <v>46593.8</v>
      </c>
      <c r="Q115" s="63">
        <v>46593.573499999999</v>
      </c>
      <c r="R115" s="63">
        <v>46594.073499999999</v>
      </c>
      <c r="S115" s="63">
        <v>46593</v>
      </c>
      <c r="T115" s="63">
        <v>46593.073499999999</v>
      </c>
      <c r="U115" s="63">
        <v>46593.073499999999</v>
      </c>
      <c r="V115" s="63">
        <v>46593.073499999999</v>
      </c>
    </row>
    <row r="116" spans="2:22" x14ac:dyDescent="0.45">
      <c r="B116" s="155" t="s">
        <v>114</v>
      </c>
      <c r="C116" s="63">
        <v>0</v>
      </c>
      <c r="D116" s="63">
        <v>0</v>
      </c>
      <c r="E116" s="63">
        <v>28853</v>
      </c>
      <c r="F116" s="63">
        <v>45</v>
      </c>
      <c r="G116" s="63">
        <v>45</v>
      </c>
      <c r="H116" s="63">
        <v>51.553762884344906</v>
      </c>
      <c r="I116" s="63">
        <v>52</v>
      </c>
      <c r="J116" s="63">
        <v>52</v>
      </c>
      <c r="K116" s="63">
        <v>52</v>
      </c>
      <c r="L116" s="63">
        <v>0</v>
      </c>
      <c r="M116" s="63">
        <v>0</v>
      </c>
      <c r="N116" s="63">
        <v>0</v>
      </c>
      <c r="O116" s="63">
        <v>0</v>
      </c>
      <c r="P116" s="63">
        <v>53535</v>
      </c>
      <c r="Q116" s="63">
        <v>56197.938875834298</v>
      </c>
      <c r="R116" s="63">
        <v>30242.2340386004</v>
      </c>
      <c r="S116" s="63">
        <v>36714</v>
      </c>
      <c r="T116" s="63">
        <v>34992.028733290303</v>
      </c>
      <c r="U116" s="63">
        <v>35775.874210188085</v>
      </c>
      <c r="V116" s="63">
        <v>38355.721471939047</v>
      </c>
    </row>
    <row r="117" spans="2:22" ht="15" hidden="1" customHeight="1" x14ac:dyDescent="0.45">
      <c r="B117" s="61" t="s">
        <v>115</v>
      </c>
      <c r="C117" s="67">
        <v>106525.95</v>
      </c>
      <c r="D117" s="67">
        <v>81783</v>
      </c>
      <c r="E117" s="63">
        <v>74817</v>
      </c>
      <c r="F117" s="63">
        <v>66521</v>
      </c>
      <c r="G117" s="63">
        <v>60925</v>
      </c>
      <c r="H117" s="63">
        <v>57302</v>
      </c>
      <c r="I117" s="63">
        <v>58436</v>
      </c>
      <c r="J117" s="63">
        <v>59998</v>
      </c>
      <c r="K117" s="63">
        <v>43928</v>
      </c>
      <c r="L117" s="63">
        <v>0</v>
      </c>
      <c r="M117" s="63">
        <v>0</v>
      </c>
      <c r="N117" s="63">
        <v>0</v>
      </c>
      <c r="O117" s="63">
        <v>0</v>
      </c>
      <c r="P117" s="63">
        <v>0</v>
      </c>
      <c r="Q117" s="63">
        <v>0</v>
      </c>
      <c r="R117" s="63">
        <v>0</v>
      </c>
      <c r="S117" s="68">
        <v>0</v>
      </c>
      <c r="T117" s="68">
        <v>0</v>
      </c>
      <c r="U117" s="68">
        <v>0</v>
      </c>
      <c r="V117" s="68">
        <v>0</v>
      </c>
    </row>
    <row r="118" spans="2:22" x14ac:dyDescent="0.45">
      <c r="B118" s="64" t="s">
        <v>116</v>
      </c>
      <c r="C118" s="65">
        <f t="shared" ref="C118:Q118" si="28">SUM(C114:C117)</f>
        <v>113593.95</v>
      </c>
      <c r="D118" s="65">
        <f t="shared" si="28"/>
        <v>85484</v>
      </c>
      <c r="E118" s="65">
        <f t="shared" si="28"/>
        <v>128570</v>
      </c>
      <c r="F118" s="65">
        <f t="shared" si="28"/>
        <v>504949</v>
      </c>
      <c r="G118" s="65">
        <f t="shared" si="28"/>
        <v>475033</v>
      </c>
      <c r="H118" s="65">
        <f t="shared" si="28"/>
        <v>1159879.5537628843</v>
      </c>
      <c r="I118" s="65">
        <f t="shared" si="28"/>
        <v>1203274</v>
      </c>
      <c r="J118" s="65">
        <f t="shared" si="28"/>
        <v>1218800.3740000001</v>
      </c>
      <c r="K118" s="65">
        <f t="shared" si="28"/>
        <v>1459069</v>
      </c>
      <c r="L118" s="65">
        <f t="shared" si="28"/>
        <v>1435411</v>
      </c>
      <c r="M118" s="65">
        <f t="shared" si="28"/>
        <v>1420956.6625699999</v>
      </c>
      <c r="N118" s="65">
        <f t="shared" si="28"/>
        <v>1383258.9714500001</v>
      </c>
      <c r="O118" s="65">
        <f t="shared" si="28"/>
        <v>1547280.24245</v>
      </c>
      <c r="P118" s="65">
        <f t="shared" si="28"/>
        <v>1803108.5251500001</v>
      </c>
      <c r="Q118" s="65">
        <f t="shared" si="28"/>
        <v>1693608.6071858341</v>
      </c>
      <c r="R118" s="65">
        <f>SUM(R114:R117)</f>
        <v>1454982.9891686004</v>
      </c>
      <c r="S118" s="65">
        <f t="shared" ref="S118:V118" si="29">SUM(S114:S117)</f>
        <v>1423147</v>
      </c>
      <c r="T118" s="65">
        <f t="shared" si="29"/>
        <v>1492668.1281432903</v>
      </c>
      <c r="U118" s="65">
        <f t="shared" si="29"/>
        <v>1500338.752980188</v>
      </c>
      <c r="V118" s="65">
        <f t="shared" si="29"/>
        <v>1449058.1193219391</v>
      </c>
    </row>
    <row r="119" spans="2:22" x14ac:dyDescent="0.45">
      <c r="B119" s="56" t="s">
        <v>117</v>
      </c>
      <c r="C119" s="62"/>
      <c r="D119" s="62"/>
      <c r="E119" s="63"/>
      <c r="F119" s="63"/>
      <c r="G119" s="62"/>
      <c r="H119" s="62"/>
      <c r="I119" s="62"/>
      <c r="J119" s="62"/>
      <c r="K119" s="63"/>
      <c r="L119" s="63"/>
      <c r="M119" s="63"/>
      <c r="N119" s="63"/>
      <c r="O119" s="63"/>
      <c r="P119" s="63"/>
      <c r="Q119" s="63"/>
      <c r="R119" s="63"/>
      <c r="S119" s="63"/>
      <c r="T119" s="63"/>
      <c r="U119" s="63"/>
      <c r="V119" s="63"/>
    </row>
    <row r="120" spans="2:22" x14ac:dyDescent="0.45">
      <c r="B120" s="155" t="s">
        <v>112</v>
      </c>
      <c r="C120" s="67">
        <v>3832</v>
      </c>
      <c r="D120" s="67">
        <v>18379</v>
      </c>
      <c r="E120" s="63">
        <v>3855</v>
      </c>
      <c r="F120" s="63">
        <v>19259</v>
      </c>
      <c r="G120" s="63">
        <v>18607</v>
      </c>
      <c r="H120" s="63">
        <v>33420</v>
      </c>
      <c r="I120" s="63">
        <v>33747</v>
      </c>
      <c r="J120" s="63">
        <v>87330</v>
      </c>
      <c r="K120" s="63">
        <v>44855</v>
      </c>
      <c r="L120" s="63">
        <v>57172</v>
      </c>
      <c r="M120" s="63">
        <v>58808.983989999993</v>
      </c>
      <c r="N120" s="63">
        <v>134193.96492999999</v>
      </c>
      <c r="O120" s="63">
        <v>64944.449379999998</v>
      </c>
      <c r="P120" s="63">
        <v>74356.327809999988</v>
      </c>
      <c r="Q120" s="63">
        <v>16015.49325</v>
      </c>
      <c r="R120" s="63">
        <v>14273.185740000006</v>
      </c>
      <c r="S120" s="63">
        <v>36298</v>
      </c>
      <c r="T120" s="63">
        <v>14592.947559999999</v>
      </c>
      <c r="U120" s="63">
        <v>14537.753579999999</v>
      </c>
      <c r="V120" s="63">
        <v>13933.33855</v>
      </c>
    </row>
    <row r="121" spans="2:22" x14ac:dyDescent="0.45">
      <c r="B121" s="61" t="s">
        <v>118</v>
      </c>
      <c r="C121" s="62">
        <v>32711</v>
      </c>
      <c r="D121" s="62">
        <v>41877</v>
      </c>
      <c r="E121" s="63">
        <v>66035</v>
      </c>
      <c r="F121" s="63">
        <v>61886</v>
      </c>
      <c r="G121" s="63">
        <v>45954</v>
      </c>
      <c r="H121" s="63">
        <v>81645</v>
      </c>
      <c r="I121" s="63">
        <v>56161</v>
      </c>
      <c r="J121" s="63">
        <v>78480</v>
      </c>
      <c r="K121" s="63">
        <v>89258</v>
      </c>
      <c r="L121" s="63">
        <v>109638</v>
      </c>
      <c r="M121" s="63">
        <v>112220.96434570519</v>
      </c>
      <c r="N121" s="63">
        <v>191609.93329906263</v>
      </c>
      <c r="O121" s="63">
        <v>149863.78530429999</v>
      </c>
      <c r="P121" s="63">
        <v>82331</v>
      </c>
      <c r="Q121" s="63">
        <v>105873.4</v>
      </c>
      <c r="R121" s="63">
        <v>122241.86913971401</v>
      </c>
      <c r="S121" s="63">
        <v>142117</v>
      </c>
      <c r="T121" s="63">
        <v>117609.54590330382</v>
      </c>
      <c r="U121" s="63">
        <v>116836.60998148957</v>
      </c>
      <c r="V121" s="63">
        <v>121188.88816465597</v>
      </c>
    </row>
    <row r="122" spans="2:22" x14ac:dyDescent="0.45">
      <c r="B122" s="61" t="s">
        <v>119</v>
      </c>
      <c r="C122" s="62">
        <v>32389</v>
      </c>
      <c r="D122" s="62">
        <v>25881</v>
      </c>
      <c r="E122" s="63">
        <v>26636</v>
      </c>
      <c r="F122" s="63">
        <v>29241.000000000004</v>
      </c>
      <c r="G122" s="63">
        <v>13188</v>
      </c>
      <c r="H122" s="63">
        <v>12956</v>
      </c>
      <c r="I122" s="63">
        <v>11917</v>
      </c>
      <c r="J122" s="63">
        <v>8466.6259999999893</v>
      </c>
      <c r="K122" s="63">
        <v>8009</v>
      </c>
      <c r="L122" s="63">
        <v>8399</v>
      </c>
      <c r="M122" s="63">
        <v>7591.684030000004</v>
      </c>
      <c r="N122" s="63">
        <v>5317.3590300000005</v>
      </c>
      <c r="O122" s="63">
        <v>4895.7703000000001</v>
      </c>
      <c r="P122" s="63">
        <v>4733.5122299999994</v>
      </c>
      <c r="Q122" s="63">
        <v>4718.1659600000003</v>
      </c>
      <c r="R122" s="63">
        <v>4711.5872600000012</v>
      </c>
      <c r="S122" s="63">
        <v>4712</v>
      </c>
      <c r="T122" s="63">
        <v>4711.5872600000012</v>
      </c>
      <c r="U122" s="63">
        <v>4711.5872600000012</v>
      </c>
      <c r="V122" s="63">
        <v>4711.5872600000012</v>
      </c>
    </row>
    <row r="123" spans="2:22" x14ac:dyDescent="0.45">
      <c r="B123" s="61" t="s">
        <v>120</v>
      </c>
      <c r="C123" s="62">
        <v>7414</v>
      </c>
      <c r="D123" s="62">
        <v>7904</v>
      </c>
      <c r="E123" s="63">
        <v>6088</v>
      </c>
      <c r="F123" s="63">
        <v>21597</v>
      </c>
      <c r="G123" s="63"/>
      <c r="H123" s="63">
        <v>4132</v>
      </c>
      <c r="I123" s="63">
        <v>6154</v>
      </c>
      <c r="J123" s="63">
        <v>6447</v>
      </c>
      <c r="K123" s="63">
        <v>8325</v>
      </c>
      <c r="L123" s="63">
        <v>8547</v>
      </c>
      <c r="M123" s="63">
        <v>7953.4839658127494</v>
      </c>
      <c r="N123" s="63">
        <v>11356.422536742306</v>
      </c>
      <c r="O123" s="63">
        <v>16026.572355344762</v>
      </c>
      <c r="P123" s="63">
        <v>16551.4211853448</v>
      </c>
      <c r="Q123" s="63">
        <v>14396.608456803875</v>
      </c>
      <c r="R123" s="63">
        <v>13981</v>
      </c>
      <c r="S123" s="63">
        <v>11214</v>
      </c>
      <c r="T123" s="63">
        <v>9571.3781890204846</v>
      </c>
      <c r="U123" s="63">
        <v>10368.586609020485</v>
      </c>
      <c r="V123" s="63">
        <v>12278.063099020483</v>
      </c>
    </row>
    <row r="124" spans="2:22" ht="16.2" customHeight="1" x14ac:dyDescent="0.45">
      <c r="B124" s="61" t="s">
        <v>121</v>
      </c>
      <c r="C124" s="62">
        <v>13466</v>
      </c>
      <c r="D124" s="62">
        <v>14226</v>
      </c>
      <c r="E124" s="63">
        <v>21794</v>
      </c>
      <c r="F124" s="63">
        <v>27236</v>
      </c>
      <c r="G124" s="63">
        <v>26867</v>
      </c>
      <c r="H124" s="63">
        <v>0</v>
      </c>
      <c r="I124" s="63">
        <v>0</v>
      </c>
      <c r="J124" s="63">
        <v>0</v>
      </c>
      <c r="K124" s="63">
        <v>0</v>
      </c>
      <c r="L124" s="63">
        <v>0</v>
      </c>
      <c r="M124" s="63">
        <v>0</v>
      </c>
      <c r="N124" s="63">
        <v>0</v>
      </c>
      <c r="O124" s="63">
        <v>0</v>
      </c>
      <c r="P124" s="63">
        <v>0</v>
      </c>
      <c r="Q124" s="63">
        <v>3514.5</v>
      </c>
      <c r="R124" s="63">
        <v>0</v>
      </c>
      <c r="S124" s="63">
        <v>0</v>
      </c>
      <c r="T124" s="63">
        <v>0</v>
      </c>
      <c r="U124" s="63">
        <v>0</v>
      </c>
      <c r="V124" s="63">
        <v>2693.0485099999955</v>
      </c>
    </row>
    <row r="125" spans="2:22" hidden="1" x14ac:dyDescent="0.45">
      <c r="B125" s="61" t="s">
        <v>122</v>
      </c>
      <c r="C125" s="62">
        <v>0</v>
      </c>
      <c r="D125" s="62">
        <v>0</v>
      </c>
      <c r="E125" s="63">
        <v>0</v>
      </c>
      <c r="F125" s="63">
        <v>0</v>
      </c>
      <c r="G125" s="63">
        <v>0</v>
      </c>
      <c r="H125" s="63">
        <v>0</v>
      </c>
      <c r="I125" s="63">
        <v>0</v>
      </c>
      <c r="J125" s="63">
        <v>0</v>
      </c>
      <c r="K125" s="63">
        <v>2762</v>
      </c>
      <c r="L125" s="63">
        <v>0</v>
      </c>
      <c r="M125" s="63">
        <v>0</v>
      </c>
      <c r="N125" s="63">
        <v>0</v>
      </c>
      <c r="O125" s="63">
        <v>0</v>
      </c>
      <c r="P125" s="63">
        <v>0</v>
      </c>
      <c r="Q125" s="63">
        <v>0</v>
      </c>
      <c r="R125" s="63">
        <v>0</v>
      </c>
      <c r="S125" s="63">
        <v>0</v>
      </c>
      <c r="T125" s="63">
        <v>0</v>
      </c>
      <c r="U125" s="63">
        <v>0</v>
      </c>
      <c r="V125" s="63" t="s">
        <v>201</v>
      </c>
    </row>
    <row r="126" spans="2:22" x14ac:dyDescent="0.45">
      <c r="B126" s="61" t="s">
        <v>123</v>
      </c>
      <c r="C126" s="62">
        <v>105905</v>
      </c>
      <c r="D126" s="62">
        <v>6492</v>
      </c>
      <c r="E126" s="63">
        <v>7978</v>
      </c>
      <c r="F126" s="63">
        <v>15018.000000000002</v>
      </c>
      <c r="G126" s="63">
        <v>14424</v>
      </c>
      <c r="H126" s="63">
        <v>7170</v>
      </c>
      <c r="I126" s="63">
        <v>4847</v>
      </c>
      <c r="J126" s="63">
        <v>6106</v>
      </c>
      <c r="K126" s="63">
        <v>10429</v>
      </c>
      <c r="L126" s="63">
        <v>7240</v>
      </c>
      <c r="M126" s="63">
        <v>9856.9336392999994</v>
      </c>
      <c r="N126" s="63">
        <v>9059.7914400000009</v>
      </c>
      <c r="O126" s="63">
        <v>7187.2711599999893</v>
      </c>
      <c r="P126" s="63">
        <v>7397.1544000000004</v>
      </c>
      <c r="Q126" s="63">
        <v>8476</v>
      </c>
      <c r="R126" s="63">
        <v>8058.4</v>
      </c>
      <c r="S126" s="63">
        <v>10429.062819999999</v>
      </c>
      <c r="T126" s="63">
        <v>9370.3868800000164</v>
      </c>
      <c r="U126" s="63">
        <v>12725.228190000016</v>
      </c>
      <c r="V126" s="63">
        <v>13522.35657</v>
      </c>
    </row>
    <row r="127" spans="2:22" x14ac:dyDescent="0.45">
      <c r="B127" s="64" t="s">
        <v>124</v>
      </c>
      <c r="C127" s="65">
        <f t="shared" ref="C127:S127" si="30">SUM(C120:C126)</f>
        <v>195717</v>
      </c>
      <c r="D127" s="65">
        <f t="shared" si="30"/>
        <v>114759</v>
      </c>
      <c r="E127" s="65">
        <f t="shared" si="30"/>
        <v>132386</v>
      </c>
      <c r="F127" s="65">
        <f t="shared" si="30"/>
        <v>174237</v>
      </c>
      <c r="G127" s="65">
        <f t="shared" si="30"/>
        <v>119040</v>
      </c>
      <c r="H127" s="65">
        <f t="shared" si="30"/>
        <v>139323</v>
      </c>
      <c r="I127" s="65">
        <f t="shared" si="30"/>
        <v>112826</v>
      </c>
      <c r="J127" s="65">
        <f t="shared" si="30"/>
        <v>186829.62599999999</v>
      </c>
      <c r="K127" s="65">
        <f t="shared" si="30"/>
        <v>163638</v>
      </c>
      <c r="L127" s="65">
        <f t="shared" si="30"/>
        <v>190996</v>
      </c>
      <c r="M127" s="65">
        <f t="shared" si="30"/>
        <v>196432.04997081793</v>
      </c>
      <c r="N127" s="65">
        <f t="shared" si="30"/>
        <v>351537.4712358049</v>
      </c>
      <c r="O127" s="65">
        <f t="shared" si="30"/>
        <v>242917.84849964478</v>
      </c>
      <c r="P127" s="65">
        <f t="shared" si="30"/>
        <v>185369.41562534479</v>
      </c>
      <c r="Q127" s="65">
        <f t="shared" si="30"/>
        <v>152994.16766680387</v>
      </c>
      <c r="R127" s="65">
        <f t="shared" si="30"/>
        <v>163266.042139714</v>
      </c>
      <c r="S127" s="65">
        <f t="shared" si="30"/>
        <v>204770.06281999999</v>
      </c>
      <c r="T127" s="65">
        <f>SUM(T120:T126)</f>
        <v>155855.84579232428</v>
      </c>
      <c r="U127" s="65">
        <f t="shared" ref="U127:V127" si="31">SUM(U120:U126)</f>
        <v>159179.76562051006</v>
      </c>
      <c r="V127" s="65">
        <f t="shared" si="31"/>
        <v>168327.28215367647</v>
      </c>
    </row>
    <row r="128" spans="2:22" x14ac:dyDescent="0.45">
      <c r="B128" s="64" t="s">
        <v>125</v>
      </c>
      <c r="C128" s="65">
        <f t="shared" ref="C128:V128" si="32">C118+C127</f>
        <v>309310.95</v>
      </c>
      <c r="D128" s="65">
        <f t="shared" si="32"/>
        <v>200243</v>
      </c>
      <c r="E128" s="65">
        <f t="shared" si="32"/>
        <v>260956</v>
      </c>
      <c r="F128" s="65">
        <f t="shared" si="32"/>
        <v>679186</v>
      </c>
      <c r="G128" s="65">
        <f t="shared" si="32"/>
        <v>594073</v>
      </c>
      <c r="H128" s="65">
        <f t="shared" si="32"/>
        <v>1299202.5537628843</v>
      </c>
      <c r="I128" s="65">
        <f t="shared" si="32"/>
        <v>1316100</v>
      </c>
      <c r="J128" s="65">
        <f t="shared" si="32"/>
        <v>1405630</v>
      </c>
      <c r="K128" s="65">
        <f t="shared" si="32"/>
        <v>1622707</v>
      </c>
      <c r="L128" s="65">
        <f t="shared" si="32"/>
        <v>1626407</v>
      </c>
      <c r="M128" s="65">
        <f t="shared" si="32"/>
        <v>1617388.7125408179</v>
      </c>
      <c r="N128" s="65">
        <f t="shared" si="32"/>
        <v>1734796.442685805</v>
      </c>
      <c r="O128" s="65">
        <f t="shared" si="32"/>
        <v>1790198.0909496448</v>
      </c>
      <c r="P128" s="65">
        <f t="shared" si="32"/>
        <v>1988477.9407753448</v>
      </c>
      <c r="Q128" s="65">
        <f t="shared" si="32"/>
        <v>1846602.7748526379</v>
      </c>
      <c r="R128" s="65">
        <f t="shared" si="32"/>
        <v>1618249.0313083143</v>
      </c>
      <c r="S128" s="65">
        <f t="shared" si="32"/>
        <v>1627917.0628200001</v>
      </c>
      <c r="T128" s="65">
        <f t="shared" si="32"/>
        <v>1648523.9739356146</v>
      </c>
      <c r="U128" s="65">
        <f t="shared" si="32"/>
        <v>1659518.5186006981</v>
      </c>
      <c r="V128" s="65">
        <f t="shared" si="32"/>
        <v>1617385.4014756156</v>
      </c>
    </row>
    <row r="129" spans="1:22" x14ac:dyDescent="0.45">
      <c r="B129" s="57"/>
      <c r="C129" s="62"/>
      <c r="D129" s="62"/>
      <c r="E129" s="63"/>
      <c r="F129" s="63"/>
      <c r="G129" s="62"/>
      <c r="H129" s="62"/>
      <c r="I129" s="62"/>
      <c r="J129" s="62"/>
    </row>
    <row r="130" spans="1:22" x14ac:dyDescent="0.45">
      <c r="B130" s="64" t="s">
        <v>126</v>
      </c>
      <c r="C130" s="65">
        <f t="shared" ref="C130:V130" si="33">C112+C128</f>
        <v>1738628</v>
      </c>
      <c r="D130" s="65">
        <f t="shared" si="33"/>
        <v>1743987</v>
      </c>
      <c r="E130" s="65">
        <f t="shared" si="33"/>
        <v>1809639</v>
      </c>
      <c r="F130" s="65">
        <f t="shared" si="33"/>
        <v>2312227</v>
      </c>
      <c r="G130" s="65">
        <f t="shared" si="33"/>
        <v>2396081</v>
      </c>
      <c r="H130" s="65">
        <f t="shared" si="33"/>
        <v>2830002.7537628841</v>
      </c>
      <c r="I130" s="65">
        <f t="shared" si="33"/>
        <v>2885227</v>
      </c>
      <c r="J130" s="65">
        <f t="shared" si="33"/>
        <v>2968381</v>
      </c>
      <c r="K130" s="65">
        <f t="shared" si="33"/>
        <v>3093917.4699999997</v>
      </c>
      <c r="L130" s="65">
        <f t="shared" si="33"/>
        <v>3225683</v>
      </c>
      <c r="M130" s="65">
        <f t="shared" si="33"/>
        <v>2862236.7544640638</v>
      </c>
      <c r="N130" s="65">
        <f t="shared" si="33"/>
        <v>2264012.0829290929</v>
      </c>
      <c r="O130" s="65">
        <f t="shared" si="33"/>
        <v>2313563.243873449</v>
      </c>
      <c r="P130" s="65">
        <f t="shared" si="33"/>
        <v>2347764.0637053447</v>
      </c>
      <c r="Q130" s="65">
        <f t="shared" si="33"/>
        <v>2259731.6239389582</v>
      </c>
      <c r="R130" s="65">
        <f t="shared" si="33"/>
        <v>2399517.3499946157</v>
      </c>
      <c r="S130" s="65">
        <f t="shared" si="33"/>
        <v>2495960.9721100004</v>
      </c>
      <c r="T130" s="65">
        <f t="shared" si="33"/>
        <v>2584841.7977367737</v>
      </c>
      <c r="U130" s="65">
        <f>U112+U128</f>
        <v>2529814.1559292939</v>
      </c>
      <c r="V130" s="65">
        <f t="shared" si="33"/>
        <v>2618966.6829264564</v>
      </c>
    </row>
    <row r="131" spans="1:22" x14ac:dyDescent="0.45">
      <c r="B131" s="70"/>
      <c r="C131" s="71"/>
      <c r="D131" s="71"/>
      <c r="E131" s="71"/>
      <c r="F131" s="71"/>
      <c r="G131" s="71"/>
      <c r="H131" s="71"/>
      <c r="I131" s="72"/>
      <c r="J131" s="72"/>
      <c r="K131" s="72"/>
      <c r="L131" s="72"/>
      <c r="M131" s="72"/>
      <c r="N131" s="72"/>
      <c r="O131" s="72"/>
      <c r="P131" s="72"/>
      <c r="Q131" s="72"/>
      <c r="R131" s="72"/>
      <c r="S131" s="72"/>
      <c r="T131" s="72"/>
      <c r="U131" s="72"/>
      <c r="V131" s="72"/>
    </row>
    <row r="132" spans="1:22" x14ac:dyDescent="0.45">
      <c r="B132" s="73"/>
      <c r="C132" s="11"/>
      <c r="D132" s="11"/>
      <c r="E132" s="11"/>
      <c r="F132" s="11"/>
      <c r="G132" s="11"/>
      <c r="H132" s="11"/>
      <c r="I132" s="11"/>
      <c r="J132" s="11"/>
      <c r="K132" s="11"/>
      <c r="L132" s="11"/>
      <c r="M132" s="11"/>
      <c r="N132" s="11"/>
      <c r="O132" s="11"/>
      <c r="P132" s="22"/>
      <c r="Q132" s="11"/>
      <c r="R132" s="11"/>
      <c r="S132" s="74"/>
      <c r="T132" s="74"/>
      <c r="U132" s="74"/>
      <c r="V132" s="74"/>
    </row>
    <row r="133" spans="1:22" x14ac:dyDescent="0.45">
      <c r="B133" s="75"/>
      <c r="C133" s="11"/>
      <c r="D133" s="11"/>
      <c r="E133" s="11"/>
      <c r="F133" s="11"/>
      <c r="G133" s="11"/>
      <c r="H133" s="11"/>
      <c r="I133" s="11"/>
      <c r="J133" s="11"/>
      <c r="K133" s="11"/>
      <c r="L133" s="11"/>
      <c r="M133" s="11"/>
      <c r="N133" s="11"/>
      <c r="O133" s="11"/>
      <c r="P133" s="22"/>
      <c r="Q133" s="11"/>
      <c r="R133" s="11"/>
      <c r="S133" s="11"/>
      <c r="T133" s="11"/>
      <c r="U133" s="11"/>
      <c r="V133" s="11"/>
    </row>
    <row r="134" spans="1:22" s="19" customFormat="1" x14ac:dyDescent="0.45">
      <c r="A134" s="14"/>
      <c r="B134" s="15" t="s">
        <v>127</v>
      </c>
      <c r="C134" s="16"/>
      <c r="D134" s="16"/>
      <c r="E134" s="16"/>
      <c r="F134" s="16"/>
      <c r="G134" s="16"/>
      <c r="H134" s="16"/>
      <c r="I134" s="16"/>
      <c r="J134" s="16"/>
      <c r="K134" s="16"/>
      <c r="L134" s="16"/>
      <c r="M134" s="16"/>
      <c r="N134" s="16"/>
      <c r="O134" s="16"/>
      <c r="P134" s="17"/>
      <c r="Q134" s="17"/>
      <c r="R134" s="17"/>
      <c r="S134" s="18"/>
      <c r="T134" s="18"/>
      <c r="U134" s="18"/>
      <c r="V134" s="18"/>
    </row>
    <row r="135" spans="1:22" x14ac:dyDescent="0.45">
      <c r="B135" s="75"/>
      <c r="C135" s="11"/>
      <c r="D135" s="11"/>
      <c r="E135" s="11"/>
      <c r="F135" s="11"/>
      <c r="G135" s="11"/>
      <c r="H135" s="11"/>
      <c r="I135" s="11"/>
      <c r="J135" s="11"/>
      <c r="K135" s="11"/>
      <c r="L135" s="11"/>
      <c r="M135" s="11"/>
      <c r="N135" s="11"/>
      <c r="O135" s="11"/>
      <c r="P135" s="22"/>
      <c r="Q135" s="11"/>
      <c r="R135" s="11"/>
      <c r="S135" s="11"/>
      <c r="T135" s="11"/>
      <c r="U135" s="11"/>
      <c r="V135" s="11"/>
    </row>
    <row r="136" spans="1:22" x14ac:dyDescent="0.45">
      <c r="B136" s="76" t="s">
        <v>128</v>
      </c>
      <c r="C136" s="76"/>
      <c r="D136" s="77"/>
      <c r="E136" s="77"/>
      <c r="F136" s="77"/>
      <c r="G136" s="77"/>
      <c r="H136" s="77"/>
      <c r="I136" s="77"/>
      <c r="J136" s="77"/>
      <c r="Q136" s="78"/>
      <c r="R136" s="78"/>
      <c r="S136" s="78"/>
      <c r="T136" s="78"/>
      <c r="U136" s="78"/>
      <c r="V136" s="78"/>
    </row>
    <row r="137" spans="1:22" x14ac:dyDescent="0.45">
      <c r="B137" s="70" t="s">
        <v>129</v>
      </c>
      <c r="C137" s="62">
        <v>338572</v>
      </c>
      <c r="D137" s="62">
        <v>353933.709049383</v>
      </c>
      <c r="E137" s="62">
        <v>336695</v>
      </c>
      <c r="F137" s="62">
        <v>433749</v>
      </c>
      <c r="G137" s="62">
        <v>480858.63672000001</v>
      </c>
      <c r="H137" s="62">
        <v>470825</v>
      </c>
      <c r="I137" s="62">
        <v>475455.32827999996</v>
      </c>
      <c r="J137" s="62">
        <v>526862.06652999995</v>
      </c>
      <c r="K137" s="62">
        <v>564849</v>
      </c>
      <c r="L137" s="62">
        <v>456742</v>
      </c>
      <c r="M137" s="62">
        <v>447510</v>
      </c>
      <c r="N137" s="62">
        <v>455637.86681006651</v>
      </c>
      <c r="O137" s="62">
        <v>503900.43143998401</v>
      </c>
      <c r="P137" s="62">
        <v>487815.42860000097</v>
      </c>
      <c r="Q137" s="79">
        <v>557863.63153990381</v>
      </c>
      <c r="R137" s="79">
        <v>691891</v>
      </c>
      <c r="S137" s="79">
        <v>620992.59862000705</v>
      </c>
      <c r="T137" s="79">
        <v>634857</v>
      </c>
      <c r="U137" s="79">
        <v>304691</v>
      </c>
      <c r="V137" s="79">
        <v>306150.95989001141</v>
      </c>
    </row>
    <row r="138" spans="1:22" x14ac:dyDescent="0.45">
      <c r="B138" s="156" t="s">
        <v>208</v>
      </c>
      <c r="C138" s="62">
        <v>-209881</v>
      </c>
      <c r="D138" s="62">
        <v>-222798.821526257</v>
      </c>
      <c r="E138" s="62">
        <v>-200350</v>
      </c>
      <c r="F138" s="62">
        <v>-195161.76078305542</v>
      </c>
      <c r="G138" s="62">
        <v>-224669.51554281963</v>
      </c>
      <c r="H138" s="62">
        <v>-245997</v>
      </c>
      <c r="I138" s="62">
        <v>-240401.24345686065</v>
      </c>
      <c r="J138" s="62">
        <v>-243831.89957999895</v>
      </c>
      <c r="K138" s="62">
        <v>-260232</v>
      </c>
      <c r="L138" s="62">
        <v>-264102</v>
      </c>
      <c r="M138" s="62">
        <v>-268592.501500001</v>
      </c>
      <c r="N138" s="62">
        <v>-276328.35019459948</v>
      </c>
      <c r="O138" s="62">
        <v>-288414</v>
      </c>
      <c r="P138" s="62">
        <v>-275099.47608849336</v>
      </c>
      <c r="Q138" s="79">
        <v>-310564</v>
      </c>
      <c r="R138" s="79">
        <v>-403670</v>
      </c>
      <c r="S138" s="79">
        <v>-444177.5</v>
      </c>
      <c r="T138" s="79">
        <v>-416028.48109146871</v>
      </c>
      <c r="U138" s="79">
        <v>-213694</v>
      </c>
      <c r="V138" s="79">
        <v>-228597.98564239952</v>
      </c>
    </row>
    <row r="139" spans="1:22" ht="16.2" hidden="1" customHeight="1" x14ac:dyDescent="0.45">
      <c r="B139" s="70" t="s">
        <v>131</v>
      </c>
      <c r="C139" s="62">
        <v>0</v>
      </c>
      <c r="D139" s="62">
        <v>0</v>
      </c>
      <c r="E139" s="62">
        <v>0</v>
      </c>
      <c r="F139" s="62">
        <v>0</v>
      </c>
      <c r="G139" s="62">
        <v>0</v>
      </c>
      <c r="H139" s="62">
        <v>23000</v>
      </c>
      <c r="I139" s="62">
        <v>7500</v>
      </c>
      <c r="J139" s="62">
        <v>0</v>
      </c>
      <c r="K139" s="62">
        <v>0</v>
      </c>
      <c r="L139" s="62">
        <v>0</v>
      </c>
      <c r="M139" s="62">
        <v>0</v>
      </c>
      <c r="N139" s="62">
        <v>0</v>
      </c>
      <c r="O139" s="62">
        <v>0</v>
      </c>
      <c r="P139" s="62">
        <v>0</v>
      </c>
      <c r="Q139" s="79">
        <v>0</v>
      </c>
      <c r="R139" s="79">
        <v>0</v>
      </c>
      <c r="S139" s="79">
        <v>0</v>
      </c>
      <c r="T139" s="79">
        <v>0</v>
      </c>
      <c r="U139" s="79">
        <v>0</v>
      </c>
      <c r="V139" s="79">
        <v>0</v>
      </c>
    </row>
    <row r="140" spans="1:22" x14ac:dyDescent="0.45">
      <c r="B140" s="80" t="s">
        <v>132</v>
      </c>
      <c r="C140" s="81">
        <f>SUM(C137:C139)</f>
        <v>128691</v>
      </c>
      <c r="D140" s="81">
        <f t="shared" ref="D140:V140" si="34">SUM(D137:D139)</f>
        <v>131134.887523126</v>
      </c>
      <c r="E140" s="81">
        <f t="shared" si="34"/>
        <v>136345</v>
      </c>
      <c r="F140" s="81">
        <f t="shared" si="34"/>
        <v>238587.23921694458</v>
      </c>
      <c r="G140" s="81">
        <f t="shared" si="34"/>
        <v>256189.12117718038</v>
      </c>
      <c r="H140" s="81">
        <f t="shared" si="34"/>
        <v>247828</v>
      </c>
      <c r="I140" s="81">
        <f t="shared" si="34"/>
        <v>242554.0848231393</v>
      </c>
      <c r="J140" s="81">
        <f t="shared" si="34"/>
        <v>283030.16695000103</v>
      </c>
      <c r="K140" s="81">
        <f t="shared" si="34"/>
        <v>304617</v>
      </c>
      <c r="L140" s="81">
        <f t="shared" si="34"/>
        <v>192640</v>
      </c>
      <c r="M140" s="81">
        <f t="shared" si="34"/>
        <v>178917.498499999</v>
      </c>
      <c r="N140" s="81">
        <f t="shared" si="34"/>
        <v>179309.51661546703</v>
      </c>
      <c r="O140" s="81">
        <f t="shared" si="34"/>
        <v>215486.43143998401</v>
      </c>
      <c r="P140" s="81">
        <f t="shared" si="34"/>
        <v>212715.95251150761</v>
      </c>
      <c r="Q140" s="82">
        <f t="shared" si="34"/>
        <v>247299.63153990381</v>
      </c>
      <c r="R140" s="82">
        <f t="shared" si="34"/>
        <v>288221</v>
      </c>
      <c r="S140" s="82">
        <f t="shared" si="34"/>
        <v>176815.09862000705</v>
      </c>
      <c r="T140" s="82">
        <f t="shared" si="34"/>
        <v>218828.51890853129</v>
      </c>
      <c r="U140" s="82">
        <f t="shared" si="34"/>
        <v>90997</v>
      </c>
      <c r="V140" s="82">
        <f t="shared" si="34"/>
        <v>77552.974247611884</v>
      </c>
    </row>
    <row r="141" spans="1:22" x14ac:dyDescent="0.45">
      <c r="Q141" s="78"/>
      <c r="R141" s="78"/>
      <c r="S141" s="78"/>
      <c r="T141" s="78"/>
      <c r="U141" s="78"/>
      <c r="V141" s="78"/>
    </row>
    <row r="142" spans="1:22" ht="16.2" hidden="1" customHeight="1" x14ac:dyDescent="0.45">
      <c r="B142" s="70" t="s">
        <v>133</v>
      </c>
      <c r="C142" s="62">
        <v>-32161</v>
      </c>
      <c r="D142" s="62">
        <v>-13660.52843</v>
      </c>
      <c r="E142" s="62">
        <v>-18043</v>
      </c>
      <c r="F142" s="62">
        <v>-4923</v>
      </c>
      <c r="G142" s="62">
        <v>-30259.458759999998</v>
      </c>
      <c r="H142" s="62">
        <v>-8220.3372199999994</v>
      </c>
      <c r="I142" s="62">
        <v>-23751.429810000001</v>
      </c>
      <c r="J142" s="62">
        <v>-2925.1819</v>
      </c>
      <c r="K142" s="62">
        <v>-5121</v>
      </c>
      <c r="L142" s="62">
        <v>-5229</v>
      </c>
      <c r="M142" s="62">
        <v>-2685</v>
      </c>
      <c r="N142" s="62">
        <v>-270</v>
      </c>
      <c r="O142" s="62">
        <v>-250</v>
      </c>
      <c r="P142" s="62">
        <v>0</v>
      </c>
      <c r="Q142" s="79">
        <v>0</v>
      </c>
      <c r="R142" s="79">
        <v>0</v>
      </c>
      <c r="S142" s="79">
        <v>0</v>
      </c>
      <c r="T142" s="79">
        <v>0</v>
      </c>
      <c r="U142" s="79">
        <v>0</v>
      </c>
      <c r="V142" s="79">
        <v>0</v>
      </c>
    </row>
    <row r="143" spans="1:22" ht="16.2" hidden="1" customHeight="1" x14ac:dyDescent="0.45">
      <c r="B143" s="70" t="s">
        <v>134</v>
      </c>
      <c r="C143" s="62">
        <v>-934</v>
      </c>
      <c r="D143" s="62">
        <v>-1913</v>
      </c>
      <c r="E143" s="62">
        <v>-1604</v>
      </c>
      <c r="F143" s="62">
        <v>-2163</v>
      </c>
      <c r="G143" s="62">
        <v>0</v>
      </c>
      <c r="H143" s="62">
        <v>0</v>
      </c>
      <c r="I143" s="62">
        <v>0</v>
      </c>
      <c r="J143" s="62">
        <v>0</v>
      </c>
      <c r="K143" s="62">
        <v>0</v>
      </c>
      <c r="L143" s="62">
        <v>0</v>
      </c>
      <c r="M143" s="62">
        <v>0</v>
      </c>
      <c r="N143" s="62">
        <v>0</v>
      </c>
      <c r="O143" s="62">
        <v>0</v>
      </c>
      <c r="P143" s="62">
        <v>0</v>
      </c>
      <c r="Q143" s="79">
        <v>0</v>
      </c>
      <c r="R143" s="79">
        <v>0</v>
      </c>
      <c r="S143" s="79">
        <v>0</v>
      </c>
      <c r="T143" s="79">
        <v>0</v>
      </c>
      <c r="U143" s="79">
        <v>0</v>
      </c>
      <c r="V143" s="79">
        <v>0</v>
      </c>
    </row>
    <row r="144" spans="1:22" x14ac:dyDescent="0.45">
      <c r="B144" s="83" t="s">
        <v>135</v>
      </c>
      <c r="C144" s="84">
        <f t="shared" ref="C144:V144" si="35">SUM(C140,C142:C143)</f>
        <v>95596</v>
      </c>
      <c r="D144" s="84">
        <f t="shared" si="35"/>
        <v>115561.359093126</v>
      </c>
      <c r="E144" s="84">
        <f t="shared" si="35"/>
        <v>116698</v>
      </c>
      <c r="F144" s="84">
        <f t="shared" si="35"/>
        <v>231501.23921694458</v>
      </c>
      <c r="G144" s="84">
        <f t="shared" si="35"/>
        <v>225929.66241718037</v>
      </c>
      <c r="H144" s="84">
        <f t="shared" si="35"/>
        <v>239607.66278000001</v>
      </c>
      <c r="I144" s="84">
        <f t="shared" si="35"/>
        <v>218802.6550131393</v>
      </c>
      <c r="J144" s="84">
        <f t="shared" si="35"/>
        <v>280104.98505000101</v>
      </c>
      <c r="K144" s="84">
        <f t="shared" si="35"/>
        <v>299496</v>
      </c>
      <c r="L144" s="84">
        <f t="shared" si="35"/>
        <v>187411</v>
      </c>
      <c r="M144" s="84">
        <f t="shared" si="35"/>
        <v>176232.498499999</v>
      </c>
      <c r="N144" s="84">
        <f t="shared" si="35"/>
        <v>179039.51661546703</v>
      </c>
      <c r="O144" s="84">
        <f t="shared" si="35"/>
        <v>215236.43143998401</v>
      </c>
      <c r="P144" s="84">
        <f t="shared" si="35"/>
        <v>212715.95251150761</v>
      </c>
      <c r="Q144" s="85">
        <f t="shared" si="35"/>
        <v>247299.63153990381</v>
      </c>
      <c r="R144" s="85">
        <f t="shared" si="35"/>
        <v>288221</v>
      </c>
      <c r="S144" s="85">
        <f t="shared" si="35"/>
        <v>176815.09862000705</v>
      </c>
      <c r="T144" s="85">
        <f t="shared" si="35"/>
        <v>218828.51890853129</v>
      </c>
      <c r="U144" s="85">
        <f t="shared" si="35"/>
        <v>90997</v>
      </c>
      <c r="V144" s="85">
        <f t="shared" si="35"/>
        <v>77552.974247611884</v>
      </c>
    </row>
    <row r="145" spans="2:22" x14ac:dyDescent="0.45">
      <c r="B145" s="70"/>
      <c r="C145" s="62"/>
      <c r="D145" s="62"/>
      <c r="E145" s="62"/>
      <c r="F145" s="62"/>
      <c r="G145" s="62"/>
      <c r="H145" s="62"/>
      <c r="I145" s="62"/>
      <c r="J145" s="62"/>
      <c r="Q145" s="78"/>
      <c r="R145" s="78"/>
      <c r="S145" s="78"/>
      <c r="T145" s="78"/>
      <c r="U145" s="78"/>
      <c r="V145" s="78"/>
    </row>
    <row r="146" spans="2:22" x14ac:dyDescent="0.45">
      <c r="B146" s="76" t="s">
        <v>136</v>
      </c>
      <c r="C146" s="62"/>
      <c r="D146" s="62"/>
      <c r="E146" s="62"/>
      <c r="F146" s="62"/>
      <c r="G146" s="62"/>
      <c r="H146" s="62"/>
      <c r="I146" s="62"/>
      <c r="J146" s="62"/>
      <c r="Q146" s="78"/>
      <c r="R146" s="78"/>
      <c r="S146" s="78"/>
      <c r="T146" s="78"/>
      <c r="U146" s="79"/>
      <c r="V146" s="78"/>
    </row>
    <row r="147" spans="2:22" x14ac:dyDescent="0.45">
      <c r="B147" s="70" t="s">
        <v>137</v>
      </c>
      <c r="C147" s="62">
        <v>-95846</v>
      </c>
      <c r="D147" s="62">
        <v>-78020.615941999989</v>
      </c>
      <c r="E147" s="62">
        <v>-89976</v>
      </c>
      <c r="F147" s="62">
        <v>-281737.96191933082</v>
      </c>
      <c r="G147" s="62">
        <v>-436028</v>
      </c>
      <c r="H147" s="62">
        <v>-401168</v>
      </c>
      <c r="I147" s="62">
        <f>-148847-48</f>
        <v>-148895</v>
      </c>
      <c r="J147" s="62">
        <v>-86851.786939999904</v>
      </c>
      <c r="K147" s="62">
        <v>-156993</v>
      </c>
      <c r="L147" s="62">
        <v>-200274</v>
      </c>
      <c r="M147" s="62">
        <v>-165265</v>
      </c>
      <c r="N147" s="62">
        <v>-104694.38057539999</v>
      </c>
      <c r="O147" s="62">
        <v>-112151</v>
      </c>
      <c r="P147" s="62">
        <v>-55904</v>
      </c>
      <c r="Q147" s="79">
        <v>-77156.226230000015</v>
      </c>
      <c r="R147" s="79">
        <v>-134968.26545499999</v>
      </c>
      <c r="S147" s="79">
        <v>-139342</v>
      </c>
      <c r="T147" s="79">
        <v>-150724.59214853393</v>
      </c>
      <c r="U147" s="79">
        <v>-84843</v>
      </c>
      <c r="V147" s="79">
        <v>-70103.994237599996</v>
      </c>
    </row>
    <row r="148" spans="2:22" x14ac:dyDescent="0.45">
      <c r="B148" s="70" t="s">
        <v>203</v>
      </c>
      <c r="C148" s="79">
        <v>0</v>
      </c>
      <c r="D148" s="79">
        <v>0</v>
      </c>
      <c r="E148" s="79">
        <v>0</v>
      </c>
      <c r="F148" s="79">
        <v>0</v>
      </c>
      <c r="G148" s="79">
        <v>0</v>
      </c>
      <c r="H148" s="79">
        <v>0</v>
      </c>
      <c r="I148" s="79">
        <v>0</v>
      </c>
      <c r="J148" s="79">
        <v>0</v>
      </c>
      <c r="K148" s="79">
        <v>0</v>
      </c>
      <c r="L148" s="79">
        <v>0</v>
      </c>
      <c r="M148" s="79">
        <v>0</v>
      </c>
      <c r="N148" s="79">
        <v>0</v>
      </c>
      <c r="O148" s="79">
        <v>0</v>
      </c>
      <c r="P148" s="79">
        <v>0</v>
      </c>
      <c r="Q148" s="79">
        <v>0</v>
      </c>
      <c r="R148" s="79">
        <v>0</v>
      </c>
      <c r="S148" s="79">
        <v>0</v>
      </c>
      <c r="T148" s="79">
        <v>-4342.6600099999996</v>
      </c>
      <c r="U148" s="79">
        <v>-4342.5</v>
      </c>
      <c r="V148" s="79">
        <v>0</v>
      </c>
    </row>
    <row r="149" spans="2:22" x14ac:dyDescent="0.45">
      <c r="B149" s="70" t="s">
        <v>139</v>
      </c>
      <c r="C149" s="62">
        <v>2634</v>
      </c>
      <c r="D149" s="62">
        <v>0</v>
      </c>
      <c r="E149" s="62">
        <v>0</v>
      </c>
      <c r="F149" s="62">
        <v>6300</v>
      </c>
      <c r="G149" s="62">
        <v>0</v>
      </c>
      <c r="H149" s="62">
        <v>3032</v>
      </c>
      <c r="I149" s="62">
        <v>186</v>
      </c>
      <c r="J149" s="62">
        <v>75.521000000000001</v>
      </c>
      <c r="K149" s="62">
        <v>0</v>
      </c>
      <c r="L149" s="62">
        <v>3350</v>
      </c>
      <c r="M149" s="62">
        <v>5132.6455199999991</v>
      </c>
      <c r="N149" s="62">
        <v>17356.636259999999</v>
      </c>
      <c r="O149" s="62">
        <v>13834.571020000001</v>
      </c>
      <c r="P149" s="62">
        <v>2329.85862</v>
      </c>
      <c r="Q149" s="79">
        <v>2902.1655499999997</v>
      </c>
      <c r="R149" s="79">
        <v>7383</v>
      </c>
      <c r="S149" s="79">
        <v>262.315</v>
      </c>
      <c r="T149" s="79">
        <v>11129</v>
      </c>
      <c r="U149" s="79">
        <v>5598</v>
      </c>
      <c r="V149" s="79">
        <v>0</v>
      </c>
    </row>
    <row r="150" spans="2:22" x14ac:dyDescent="0.45">
      <c r="B150" s="70" t="s">
        <v>140</v>
      </c>
      <c r="C150" s="62">
        <v>1658</v>
      </c>
      <c r="D150" s="62">
        <v>0</v>
      </c>
      <c r="E150" s="62">
        <v>0</v>
      </c>
      <c r="F150" s="62">
        <v>3349.5183300000008</v>
      </c>
      <c r="G150" s="62">
        <v>9883.2161300000007</v>
      </c>
      <c r="H150" s="62">
        <v>11300</v>
      </c>
      <c r="I150" s="62">
        <v>16763.961676708001</v>
      </c>
      <c r="J150" s="62">
        <v>11523.068930000003</v>
      </c>
      <c r="K150" s="62">
        <v>20992.304030000014</v>
      </c>
      <c r="L150" s="62">
        <v>22435</v>
      </c>
      <c r="M150" s="62">
        <v>14805.433199999999</v>
      </c>
      <c r="N150" s="62">
        <v>11856.373279999998</v>
      </c>
      <c r="O150" s="62">
        <v>12653.359540000003</v>
      </c>
      <c r="P150" s="62">
        <v>16260.760850000001</v>
      </c>
      <c r="Q150" s="79">
        <v>20907.187129999984</v>
      </c>
      <c r="R150" s="79">
        <v>27434.215749999974</v>
      </c>
      <c r="S150" s="79">
        <v>34132.862999999976</v>
      </c>
      <c r="T150" s="79">
        <v>24426.025639999996</v>
      </c>
      <c r="U150" s="79">
        <v>11730</v>
      </c>
      <c r="V150" s="79">
        <v>12055.317079999999</v>
      </c>
    </row>
    <row r="151" spans="2:22" x14ac:dyDescent="0.45">
      <c r="B151" s="70" t="s">
        <v>202</v>
      </c>
      <c r="C151" s="62"/>
      <c r="D151" s="63"/>
      <c r="E151" s="63"/>
      <c r="F151" s="63"/>
      <c r="G151" s="60"/>
      <c r="H151" s="63"/>
      <c r="I151" s="63"/>
      <c r="J151" s="63"/>
      <c r="K151" s="63"/>
      <c r="L151" s="63"/>
      <c r="M151" s="63"/>
      <c r="N151" s="63"/>
      <c r="O151" s="63"/>
      <c r="P151" s="63">
        <v>0</v>
      </c>
      <c r="Q151" s="63">
        <v>0</v>
      </c>
      <c r="R151" s="63">
        <v>0</v>
      </c>
      <c r="S151" s="63">
        <v>0</v>
      </c>
      <c r="T151" s="63">
        <v>0</v>
      </c>
      <c r="U151" s="79">
        <v>0</v>
      </c>
      <c r="V151" s="63">
        <v>-7957.9150899999995</v>
      </c>
    </row>
    <row r="152" spans="2:22" ht="16.2" hidden="1" customHeight="1" x14ac:dyDescent="0.45">
      <c r="B152" s="70" t="s">
        <v>141</v>
      </c>
      <c r="C152" s="62">
        <v>0</v>
      </c>
      <c r="D152" s="62">
        <v>0</v>
      </c>
      <c r="E152" s="62">
        <v>0</v>
      </c>
      <c r="F152" s="62">
        <v>-11912</v>
      </c>
      <c r="G152" s="62">
        <v>8949</v>
      </c>
      <c r="H152" s="62">
        <v>2963</v>
      </c>
      <c r="I152" s="62">
        <v>0</v>
      </c>
      <c r="J152" s="62">
        <v>0</v>
      </c>
      <c r="K152" s="62">
        <v>0</v>
      </c>
      <c r="L152" s="62">
        <v>0</v>
      </c>
      <c r="M152" s="62">
        <v>0</v>
      </c>
      <c r="N152" s="62">
        <v>0</v>
      </c>
      <c r="O152" s="62">
        <v>0</v>
      </c>
      <c r="P152" s="62">
        <v>0</v>
      </c>
      <c r="Q152" s="79">
        <v>0</v>
      </c>
      <c r="R152" s="79">
        <v>0</v>
      </c>
      <c r="S152" s="79">
        <v>0</v>
      </c>
      <c r="T152" s="79">
        <v>0</v>
      </c>
      <c r="U152" s="79">
        <v>0</v>
      </c>
      <c r="V152" s="79">
        <v>0</v>
      </c>
    </row>
    <row r="153" spans="2:22" x14ac:dyDescent="0.45">
      <c r="B153" s="70" t="s">
        <v>142</v>
      </c>
      <c r="C153" s="62">
        <v>0</v>
      </c>
      <c r="D153" s="62">
        <v>0</v>
      </c>
      <c r="E153" s="62">
        <v>0</v>
      </c>
      <c r="F153" s="62">
        <v>-38021</v>
      </c>
      <c r="G153" s="62">
        <v>-38428</v>
      </c>
      <c r="H153" s="62">
        <v>-23872</v>
      </c>
      <c r="I153" s="62">
        <v>95525</v>
      </c>
      <c r="J153" s="62">
        <v>0</v>
      </c>
      <c r="K153" s="62">
        <v>0</v>
      </c>
      <c r="L153" s="62">
        <v>0</v>
      </c>
      <c r="M153" s="62">
        <v>0</v>
      </c>
      <c r="N153" s="62">
        <v>0</v>
      </c>
      <c r="O153" s="62">
        <v>0</v>
      </c>
      <c r="P153" s="62">
        <v>0</v>
      </c>
      <c r="Q153" s="79">
        <v>-3254</v>
      </c>
      <c r="R153" s="79">
        <v>-817</v>
      </c>
      <c r="S153" s="79">
        <v>4070.5753399999999</v>
      </c>
      <c r="T153" s="79">
        <v>0</v>
      </c>
      <c r="U153" s="79">
        <v>-30034</v>
      </c>
      <c r="V153" s="79">
        <v>-44784.4</v>
      </c>
    </row>
    <row r="154" spans="2:22" ht="16.2" hidden="1" customHeight="1" x14ac:dyDescent="0.45">
      <c r="B154" s="70" t="s">
        <v>143</v>
      </c>
      <c r="C154" s="62">
        <v>181</v>
      </c>
      <c r="D154" s="62">
        <v>386.9</v>
      </c>
      <c r="E154" s="62">
        <v>622</v>
      </c>
      <c r="F154" s="62">
        <v>0</v>
      </c>
      <c r="G154" s="62">
        <v>0</v>
      </c>
      <c r="H154" s="62">
        <v>0</v>
      </c>
      <c r="I154" s="62">
        <v>0</v>
      </c>
      <c r="J154" s="62">
        <v>0</v>
      </c>
      <c r="K154" s="62">
        <v>0</v>
      </c>
      <c r="L154" s="62">
        <v>1075</v>
      </c>
      <c r="M154" s="62">
        <v>0</v>
      </c>
      <c r="N154" s="62">
        <v>0</v>
      </c>
      <c r="O154" s="62">
        <v>0</v>
      </c>
      <c r="P154" s="62">
        <v>0</v>
      </c>
      <c r="Q154" s="79">
        <v>0</v>
      </c>
      <c r="R154" s="79">
        <v>0</v>
      </c>
      <c r="S154" s="79">
        <v>0</v>
      </c>
      <c r="T154" s="79">
        <v>0</v>
      </c>
      <c r="U154" s="79">
        <v>0</v>
      </c>
      <c r="V154" s="79">
        <v>0</v>
      </c>
    </row>
    <row r="155" spans="2:22" x14ac:dyDescent="0.45">
      <c r="B155" s="70" t="s">
        <v>144</v>
      </c>
      <c r="C155" s="62">
        <v>0</v>
      </c>
      <c r="D155" s="62">
        <v>0</v>
      </c>
      <c r="E155" s="62">
        <v>0</v>
      </c>
      <c r="F155" s="62">
        <v>0</v>
      </c>
      <c r="G155" s="62">
        <v>0</v>
      </c>
      <c r="H155" s="62">
        <v>0</v>
      </c>
      <c r="I155" s="62">
        <v>0</v>
      </c>
      <c r="J155" s="62">
        <v>0</v>
      </c>
      <c r="K155" s="62">
        <v>-38507.199999999997</v>
      </c>
      <c r="L155" s="62">
        <v>-32563</v>
      </c>
      <c r="M155" s="62">
        <v>0</v>
      </c>
      <c r="N155" s="62">
        <v>0</v>
      </c>
      <c r="O155" s="62">
        <v>0</v>
      </c>
      <c r="P155" s="62">
        <v>0</v>
      </c>
      <c r="Q155" s="79">
        <v>0</v>
      </c>
      <c r="R155" s="79">
        <v>-21567.7</v>
      </c>
      <c r="S155" s="79">
        <v>0</v>
      </c>
      <c r="T155" s="79">
        <v>0</v>
      </c>
      <c r="U155" s="79">
        <v>0</v>
      </c>
      <c r="V155" s="79">
        <v>0</v>
      </c>
    </row>
    <row r="156" spans="2:22" ht="16.2" hidden="1" customHeight="1" x14ac:dyDescent="0.45">
      <c r="B156" s="86" t="s">
        <v>145</v>
      </c>
      <c r="C156" s="62">
        <v>0</v>
      </c>
      <c r="D156" s="62">
        <v>0</v>
      </c>
      <c r="E156" s="62">
        <v>0</v>
      </c>
      <c r="F156" s="62">
        <v>0</v>
      </c>
      <c r="G156" s="62">
        <v>0</v>
      </c>
      <c r="H156" s="62">
        <v>0</v>
      </c>
      <c r="I156" s="62">
        <v>0</v>
      </c>
      <c r="J156" s="62">
        <v>0</v>
      </c>
      <c r="K156" s="87">
        <v>0</v>
      </c>
      <c r="L156" s="87">
        <v>37838</v>
      </c>
      <c r="M156" s="62">
        <v>0</v>
      </c>
      <c r="N156" s="62">
        <v>0</v>
      </c>
      <c r="O156" s="62">
        <v>0</v>
      </c>
      <c r="P156" s="62">
        <v>0</v>
      </c>
      <c r="Q156" s="79">
        <v>0</v>
      </c>
      <c r="R156" s="79">
        <v>0</v>
      </c>
      <c r="S156" s="79">
        <v>0</v>
      </c>
      <c r="T156" s="79">
        <v>0</v>
      </c>
      <c r="U156" s="79">
        <v>0</v>
      </c>
      <c r="V156" s="79">
        <v>0</v>
      </c>
    </row>
    <row r="157" spans="2:22" x14ac:dyDescent="0.45">
      <c r="B157" s="157" t="s">
        <v>209</v>
      </c>
      <c r="C157" s="62"/>
      <c r="D157" s="62"/>
      <c r="E157" s="62"/>
      <c r="F157" s="62"/>
      <c r="G157" s="62"/>
      <c r="H157" s="62"/>
      <c r="I157" s="62"/>
      <c r="J157" s="62"/>
      <c r="K157" s="87"/>
      <c r="L157" s="87"/>
      <c r="M157" s="62"/>
      <c r="N157" s="62">
        <v>0</v>
      </c>
      <c r="O157" s="62">
        <v>0</v>
      </c>
      <c r="P157" s="62">
        <v>0</v>
      </c>
      <c r="Q157" s="62">
        <v>0</v>
      </c>
      <c r="R157" s="62">
        <v>0</v>
      </c>
      <c r="S157" s="62">
        <v>0</v>
      </c>
      <c r="T157" s="62">
        <v>-462.37079999999997</v>
      </c>
      <c r="U157" s="62">
        <v>-413.6</v>
      </c>
      <c r="V157" s="62">
        <v>0</v>
      </c>
    </row>
    <row r="158" spans="2:22" x14ac:dyDescent="0.45">
      <c r="B158" s="83" t="s">
        <v>147</v>
      </c>
      <c r="C158" s="84">
        <f t="shared" ref="C158:M158" si="36">SUM(C147:C156)</f>
        <v>-91373</v>
      </c>
      <c r="D158" s="84">
        <f t="shared" si="36"/>
        <v>-77633.715941999995</v>
      </c>
      <c r="E158" s="84">
        <f t="shared" si="36"/>
        <v>-89354</v>
      </c>
      <c r="F158" s="84">
        <f t="shared" si="36"/>
        <v>-322021.44358933083</v>
      </c>
      <c r="G158" s="84">
        <f t="shared" si="36"/>
        <v>-455623.78386999998</v>
      </c>
      <c r="H158" s="84">
        <f t="shared" si="36"/>
        <v>-407745</v>
      </c>
      <c r="I158" s="84">
        <f t="shared" si="36"/>
        <v>-36420.038323291985</v>
      </c>
      <c r="J158" s="84">
        <f t="shared" si="36"/>
        <v>-75253.197009999902</v>
      </c>
      <c r="K158" s="84">
        <f t="shared" si="36"/>
        <v>-174507.89597000001</v>
      </c>
      <c r="L158" s="84">
        <f t="shared" si="36"/>
        <v>-168139</v>
      </c>
      <c r="M158" s="84">
        <f t="shared" si="36"/>
        <v>-145326.92128000001</v>
      </c>
      <c r="N158" s="85">
        <f t="shared" ref="N158:T158" si="37">SUM(N147:N157)</f>
        <v>-75481.371035399992</v>
      </c>
      <c r="O158" s="85">
        <f t="shared" si="37"/>
        <v>-85663.069439999992</v>
      </c>
      <c r="P158" s="85">
        <f t="shared" si="37"/>
        <v>-37313.380530000002</v>
      </c>
      <c r="Q158" s="85">
        <f t="shared" si="37"/>
        <v>-56600.873550000026</v>
      </c>
      <c r="R158" s="85">
        <f t="shared" si="37"/>
        <v>-122535.74970500001</v>
      </c>
      <c r="S158" s="85">
        <f t="shared" si="37"/>
        <v>-100876.24666000002</v>
      </c>
      <c r="T158" s="85">
        <f t="shared" si="37"/>
        <v>-119974.59731853394</v>
      </c>
      <c r="U158" s="85">
        <f t="shared" ref="U158:V158" si="38">SUM(U147:U157)</f>
        <v>-102305.1</v>
      </c>
      <c r="V158" s="85">
        <f t="shared" si="38"/>
        <v>-110790.99224759999</v>
      </c>
    </row>
    <row r="159" spans="2:22" x14ac:dyDescent="0.45">
      <c r="I159" s="88"/>
      <c r="J159" s="88"/>
      <c r="Q159" s="78"/>
      <c r="R159" s="78"/>
      <c r="S159" s="78"/>
      <c r="T159" s="78"/>
      <c r="U159" s="78"/>
      <c r="V159" s="78"/>
    </row>
    <row r="160" spans="2:22" x14ac:dyDescent="0.45">
      <c r="B160" s="76" t="s">
        <v>148</v>
      </c>
      <c r="C160" s="62"/>
      <c r="D160" s="62"/>
      <c r="E160" s="62"/>
      <c r="F160" s="62"/>
      <c r="G160" s="62"/>
      <c r="H160" s="62"/>
      <c r="I160" s="62"/>
      <c r="J160" s="62"/>
      <c r="Q160" s="78"/>
      <c r="R160" s="78"/>
      <c r="S160" s="78"/>
      <c r="T160" s="78"/>
      <c r="U160" s="78"/>
      <c r="V160" s="78"/>
    </row>
    <row r="161" spans="2:22" x14ac:dyDescent="0.45">
      <c r="B161" s="156" t="s">
        <v>149</v>
      </c>
      <c r="C161" s="62">
        <v>0</v>
      </c>
      <c r="D161" s="62">
        <v>24013.839639999998</v>
      </c>
      <c r="E161" s="62">
        <v>27900</v>
      </c>
      <c r="F161" s="62">
        <v>455109.1874</v>
      </c>
      <c r="G161" s="62">
        <v>1144.16381</v>
      </c>
      <c r="H161" s="62">
        <v>396182</v>
      </c>
      <c r="I161" s="62">
        <v>0</v>
      </c>
      <c r="J161" s="62">
        <v>0</v>
      </c>
      <c r="K161" s="62">
        <v>0</v>
      </c>
      <c r="L161" s="62">
        <v>42349</v>
      </c>
      <c r="M161" s="62">
        <v>50248.045529999996</v>
      </c>
      <c r="N161" s="62">
        <v>0</v>
      </c>
      <c r="O161" s="62">
        <v>0</v>
      </c>
      <c r="P161" s="62">
        <v>0</v>
      </c>
      <c r="Q161" s="79">
        <v>1577388.7951500001</v>
      </c>
      <c r="R161" s="79">
        <v>0</v>
      </c>
      <c r="S161" s="89">
        <v>0</v>
      </c>
      <c r="T161" s="89">
        <v>0</v>
      </c>
      <c r="U161" s="89">
        <v>0</v>
      </c>
      <c r="V161" s="89">
        <v>500.55900000000003</v>
      </c>
    </row>
    <row r="162" spans="2:22" x14ac:dyDescent="0.45">
      <c r="B162" s="70" t="s">
        <v>150</v>
      </c>
      <c r="C162" s="62">
        <v>-3749</v>
      </c>
      <c r="D162" s="62">
        <v>-12890.358107370001</v>
      </c>
      <c r="E162" s="62">
        <v>-21146</v>
      </c>
      <c r="F162" s="62">
        <v>-28974.787013753998</v>
      </c>
      <c r="G162" s="62">
        <v>-477.08605999999997</v>
      </c>
      <c r="H162" s="62">
        <v>-635</v>
      </c>
      <c r="I162" s="62">
        <v>-32.467073140999986</v>
      </c>
      <c r="J162" s="62">
        <v>0</v>
      </c>
      <c r="K162" s="62">
        <v>-62514.432000000001</v>
      </c>
      <c r="L162" s="62">
        <v>0</v>
      </c>
      <c r="M162" s="62">
        <v>-10996.051520000001</v>
      </c>
      <c r="N162" s="62">
        <v>-11326.544680000001</v>
      </c>
      <c r="O162" s="62">
        <v>-12343.45132</v>
      </c>
      <c r="P162" s="79">
        <v>-14310</v>
      </c>
      <c r="Q162" s="79">
        <v>-1589975</v>
      </c>
      <c r="R162" s="79">
        <v>-12617.443300000001</v>
      </c>
      <c r="S162" s="79">
        <v>-11346.499010000001</v>
      </c>
      <c r="T162" s="79">
        <v>-11829.33908</v>
      </c>
      <c r="U162" s="79">
        <v>-5836.9</v>
      </c>
      <c r="V162" s="79">
        <v>-5983.1264000000001</v>
      </c>
    </row>
    <row r="163" spans="2:22" x14ac:dyDescent="0.45">
      <c r="B163" s="70" t="s">
        <v>71</v>
      </c>
      <c r="C163" s="62">
        <v>0</v>
      </c>
      <c r="D163" s="62">
        <v>0</v>
      </c>
      <c r="E163" s="62">
        <v>0</v>
      </c>
      <c r="F163" s="62">
        <v>0</v>
      </c>
      <c r="G163" s="62">
        <v>0</v>
      </c>
      <c r="H163" s="62">
        <v>0</v>
      </c>
      <c r="I163" s="62">
        <v>0</v>
      </c>
      <c r="J163" s="62">
        <v>0</v>
      </c>
      <c r="K163" s="62">
        <v>0</v>
      </c>
      <c r="L163" s="62">
        <v>0</v>
      </c>
      <c r="M163" s="62">
        <v>0</v>
      </c>
      <c r="N163" s="62">
        <v>0</v>
      </c>
      <c r="O163" s="62">
        <v>0</v>
      </c>
      <c r="P163" s="62">
        <v>0</v>
      </c>
      <c r="Q163" s="79">
        <v>-115686.19231999999</v>
      </c>
      <c r="R163" s="79">
        <v>0</v>
      </c>
      <c r="S163" s="89">
        <v>0</v>
      </c>
      <c r="T163" s="89">
        <v>0</v>
      </c>
      <c r="U163" s="89">
        <v>0</v>
      </c>
      <c r="V163" s="89">
        <v>0</v>
      </c>
    </row>
    <row r="164" spans="2:22" x14ac:dyDescent="0.45">
      <c r="B164" s="70" t="s">
        <v>151</v>
      </c>
      <c r="C164" s="62">
        <v>0</v>
      </c>
      <c r="D164" s="62">
        <v>0</v>
      </c>
      <c r="E164" s="62">
        <v>0</v>
      </c>
      <c r="F164" s="62">
        <v>0</v>
      </c>
      <c r="G164" s="62">
        <v>0</v>
      </c>
      <c r="H164" s="62">
        <v>0</v>
      </c>
      <c r="I164" s="62">
        <v>0</v>
      </c>
      <c r="J164" s="62">
        <v>0</v>
      </c>
      <c r="K164" s="62">
        <v>0</v>
      </c>
      <c r="L164" s="62">
        <v>0</v>
      </c>
      <c r="M164" s="62">
        <v>0</v>
      </c>
      <c r="N164" s="62">
        <v>0</v>
      </c>
      <c r="O164" s="62">
        <v>0</v>
      </c>
      <c r="P164" s="62">
        <v>0</v>
      </c>
      <c r="Q164" s="79">
        <v>-3976</v>
      </c>
      <c r="R164" s="79">
        <v>0</v>
      </c>
      <c r="S164" s="89">
        <v>0</v>
      </c>
      <c r="T164" s="89">
        <v>0</v>
      </c>
      <c r="U164" s="89">
        <v>0</v>
      </c>
      <c r="V164" s="89">
        <v>0</v>
      </c>
    </row>
    <row r="165" spans="2:22" ht="16.2" hidden="1" customHeight="1" x14ac:dyDescent="0.45">
      <c r="B165" s="70" t="s">
        <v>141</v>
      </c>
      <c r="C165" s="62">
        <v>-5795</v>
      </c>
      <c r="D165" s="62">
        <v>9868</v>
      </c>
      <c r="E165" s="62">
        <v>0</v>
      </c>
      <c r="F165" s="62">
        <v>0</v>
      </c>
      <c r="G165" s="62">
        <v>0</v>
      </c>
      <c r="H165" s="62">
        <v>0</v>
      </c>
      <c r="I165" s="62">
        <v>0</v>
      </c>
      <c r="J165" s="62">
        <v>0</v>
      </c>
      <c r="K165" s="62">
        <v>0</v>
      </c>
      <c r="L165" s="62">
        <v>0</v>
      </c>
      <c r="M165" s="62">
        <v>0</v>
      </c>
      <c r="N165" s="62">
        <v>0</v>
      </c>
      <c r="O165" s="62">
        <v>0</v>
      </c>
      <c r="P165" s="62">
        <v>0</v>
      </c>
      <c r="Q165" s="79">
        <v>0</v>
      </c>
      <c r="R165" s="79">
        <v>0</v>
      </c>
      <c r="S165" s="89">
        <v>0</v>
      </c>
      <c r="T165" s="89">
        <v>0</v>
      </c>
      <c r="U165" s="89">
        <v>0</v>
      </c>
      <c r="V165" s="89">
        <v>0</v>
      </c>
    </row>
    <row r="166" spans="2:22" x14ac:dyDescent="0.45">
      <c r="B166" s="70" t="s">
        <v>134</v>
      </c>
      <c r="C166" s="62">
        <v>0</v>
      </c>
      <c r="D166" s="62">
        <v>0</v>
      </c>
      <c r="E166" s="62">
        <v>0</v>
      </c>
      <c r="F166" s="62">
        <v>0</v>
      </c>
      <c r="G166" s="62">
        <v>-43080.442680692999</v>
      </c>
      <c r="H166" s="62">
        <v>-22915.4355</v>
      </c>
      <c r="I166" s="62">
        <v>-69764.074511457278</v>
      </c>
      <c r="J166" s="62">
        <v>-72826.335760000002</v>
      </c>
      <c r="K166" s="62">
        <v>-85730.592000000004</v>
      </c>
      <c r="L166" s="62">
        <v>-91948</v>
      </c>
      <c r="M166" s="62">
        <v>-103126.42929</v>
      </c>
      <c r="N166" s="62">
        <v>-101022.08243000001</v>
      </c>
      <c r="O166" s="62">
        <v>-110032.8769</v>
      </c>
      <c r="P166" s="62">
        <v>-117300</v>
      </c>
      <c r="Q166" s="79">
        <v>-152779.71646</v>
      </c>
      <c r="R166" s="79">
        <v>-57829.393750000003</v>
      </c>
      <c r="S166" s="79">
        <v>-55511.428669999994</v>
      </c>
      <c r="T166" s="79">
        <v>-58902.766189999995</v>
      </c>
      <c r="U166" s="79">
        <v>-29898.5</v>
      </c>
      <c r="V166" s="79">
        <v>-28041.726309999998</v>
      </c>
    </row>
    <row r="167" spans="2:22" x14ac:dyDescent="0.45">
      <c r="B167" s="70" t="s">
        <v>152</v>
      </c>
      <c r="C167" s="62">
        <v>-12450</v>
      </c>
      <c r="D167" s="62">
        <v>-60000</v>
      </c>
      <c r="E167" s="62">
        <v>-36000</v>
      </c>
      <c r="F167" s="62">
        <v>-36000</v>
      </c>
      <c r="G167" s="62">
        <v>0</v>
      </c>
      <c r="H167" s="62">
        <v>-150725.22</v>
      </c>
      <c r="I167" s="62">
        <v>-25000</v>
      </c>
      <c r="J167" s="62">
        <v>-50329.826000000001</v>
      </c>
      <c r="K167" s="62">
        <v>-21852.173999999999</v>
      </c>
      <c r="L167" s="62">
        <v>-1607</v>
      </c>
      <c r="M167" s="62">
        <v>0</v>
      </c>
      <c r="N167" s="62">
        <v>0</v>
      </c>
      <c r="O167" s="62">
        <v>0</v>
      </c>
      <c r="P167" s="62">
        <v>0</v>
      </c>
      <c r="Q167" s="79">
        <v>0</v>
      </c>
      <c r="R167" s="79">
        <v>-26355.5</v>
      </c>
      <c r="S167" s="89">
        <v>0</v>
      </c>
      <c r="T167" s="89">
        <v>0</v>
      </c>
      <c r="U167" s="89">
        <v>0</v>
      </c>
      <c r="V167" s="89">
        <v>0</v>
      </c>
    </row>
    <row r="168" spans="2:22" ht="16.2" hidden="1" customHeight="1" x14ac:dyDescent="0.45">
      <c r="B168" s="70" t="s">
        <v>153</v>
      </c>
      <c r="C168" s="62">
        <v>0</v>
      </c>
      <c r="D168" s="62">
        <v>0</v>
      </c>
      <c r="E168" s="62">
        <v>0</v>
      </c>
      <c r="F168" s="62">
        <v>0</v>
      </c>
      <c r="G168" s="62">
        <v>20000</v>
      </c>
      <c r="H168" s="62">
        <v>0</v>
      </c>
      <c r="I168" s="62">
        <v>0</v>
      </c>
      <c r="J168" s="62">
        <v>0</v>
      </c>
      <c r="K168" s="62">
        <v>0</v>
      </c>
      <c r="L168" s="62">
        <v>0</v>
      </c>
      <c r="M168" s="62">
        <v>0</v>
      </c>
      <c r="N168" s="62">
        <v>0</v>
      </c>
      <c r="O168" s="62">
        <v>0</v>
      </c>
      <c r="P168" s="62">
        <v>0</v>
      </c>
      <c r="Q168" s="79">
        <v>0</v>
      </c>
      <c r="R168" s="79">
        <v>0</v>
      </c>
      <c r="S168" s="89">
        <v>0</v>
      </c>
      <c r="T168" s="89">
        <v>0</v>
      </c>
      <c r="U168" s="89">
        <v>0</v>
      </c>
      <c r="V168" s="89">
        <v>0</v>
      </c>
    </row>
    <row r="169" spans="2:22" ht="16.2" hidden="1" customHeight="1" x14ac:dyDescent="0.45">
      <c r="B169" s="70" t="s">
        <v>154</v>
      </c>
      <c r="C169" s="62">
        <v>0</v>
      </c>
      <c r="D169" s="62">
        <v>0</v>
      </c>
      <c r="E169" s="62">
        <v>0</v>
      </c>
      <c r="F169" s="62">
        <v>0</v>
      </c>
      <c r="G169" s="62">
        <v>-1527.43339105</v>
      </c>
      <c r="H169" s="62">
        <v>-3101</v>
      </c>
      <c r="I169" s="62">
        <v>0</v>
      </c>
      <c r="J169" s="62">
        <v>0</v>
      </c>
      <c r="K169" s="62">
        <v>0</v>
      </c>
      <c r="L169" s="62">
        <v>0</v>
      </c>
      <c r="M169" s="62">
        <v>0</v>
      </c>
      <c r="N169" s="62">
        <v>0</v>
      </c>
      <c r="O169" s="62">
        <v>0</v>
      </c>
      <c r="P169" s="62">
        <v>0</v>
      </c>
      <c r="Q169" s="79">
        <v>0</v>
      </c>
      <c r="R169" s="79">
        <v>0</v>
      </c>
      <c r="S169" s="89">
        <v>0</v>
      </c>
      <c r="T169" s="89">
        <v>0</v>
      </c>
      <c r="U169" s="89">
        <v>0</v>
      </c>
      <c r="V169" s="89">
        <v>0</v>
      </c>
    </row>
    <row r="170" spans="2:22" x14ac:dyDescent="0.45">
      <c r="B170" s="83" t="s">
        <v>155</v>
      </c>
      <c r="C170" s="84">
        <f t="shared" ref="C170:P170" si="39">SUM(C161:C169)</f>
        <v>-21994</v>
      </c>
      <c r="D170" s="84">
        <f t="shared" si="39"/>
        <v>-39008.518467369999</v>
      </c>
      <c r="E170" s="84">
        <f t="shared" si="39"/>
        <v>-29246</v>
      </c>
      <c r="F170" s="84">
        <f t="shared" si="39"/>
        <v>390134.40038624598</v>
      </c>
      <c r="G170" s="84">
        <f t="shared" si="39"/>
        <v>-23940.798321743001</v>
      </c>
      <c r="H170" s="84">
        <f t="shared" si="39"/>
        <v>218805.34449999998</v>
      </c>
      <c r="I170" s="84">
        <f t="shared" si="39"/>
        <v>-94796.541584598279</v>
      </c>
      <c r="J170" s="84">
        <f t="shared" si="39"/>
        <v>-123156.16176</v>
      </c>
      <c r="K170" s="84">
        <f t="shared" si="39"/>
        <v>-170097.198</v>
      </c>
      <c r="L170" s="84">
        <f t="shared" si="39"/>
        <v>-51206</v>
      </c>
      <c r="M170" s="84">
        <f t="shared" si="39"/>
        <v>-63874.435280000005</v>
      </c>
      <c r="N170" s="84">
        <f t="shared" si="39"/>
        <v>-112348.62711000002</v>
      </c>
      <c r="O170" s="84">
        <f t="shared" si="39"/>
        <v>-122376.32822</v>
      </c>
      <c r="P170" s="84">
        <f t="shared" si="39"/>
        <v>-131610</v>
      </c>
      <c r="Q170" s="85">
        <f>SUM(Q161:Q169)</f>
        <v>-285028.1136299998</v>
      </c>
      <c r="R170" s="85">
        <f>SUM(R161:R169)</f>
        <v>-96802.337050000002</v>
      </c>
      <c r="S170" s="85">
        <f>SUM(S161:S169)</f>
        <v>-66857.927679999993</v>
      </c>
      <c r="T170" s="85">
        <f t="shared" ref="T170:V170" si="40">SUM(T161:T169)</f>
        <v>-70732.10527</v>
      </c>
      <c r="U170" s="85">
        <f t="shared" si="40"/>
        <v>-35735.4</v>
      </c>
      <c r="V170" s="85">
        <f t="shared" si="40"/>
        <v>-33524.293709999998</v>
      </c>
    </row>
    <row r="171" spans="2:22" x14ac:dyDescent="0.45">
      <c r="B171" s="70"/>
      <c r="C171" s="70"/>
      <c r="D171" s="62"/>
      <c r="E171" s="62"/>
      <c r="F171" s="62"/>
      <c r="G171" s="62"/>
      <c r="H171" s="88"/>
      <c r="I171" s="62"/>
      <c r="J171" s="62"/>
      <c r="Q171" s="78"/>
      <c r="R171" s="78"/>
      <c r="S171" s="78"/>
      <c r="T171" s="78"/>
      <c r="U171" s="78"/>
      <c r="V171" s="78"/>
    </row>
    <row r="172" spans="2:22" x14ac:dyDescent="0.45">
      <c r="B172" s="83" t="s">
        <v>156</v>
      </c>
      <c r="C172" s="84">
        <f t="shared" ref="C172:T172" si="41">C170+C158+C144</f>
        <v>-17771</v>
      </c>
      <c r="D172" s="84">
        <f t="shared" si="41"/>
        <v>-1080.8753162439971</v>
      </c>
      <c r="E172" s="84">
        <f t="shared" si="41"/>
        <v>-1902</v>
      </c>
      <c r="F172" s="84">
        <f t="shared" si="41"/>
        <v>299614.19601385971</v>
      </c>
      <c r="G172" s="84">
        <f t="shared" si="41"/>
        <v>-253634.91977456259</v>
      </c>
      <c r="H172" s="84">
        <f t="shared" si="41"/>
        <v>50668.007279999991</v>
      </c>
      <c r="I172" s="84">
        <f t="shared" si="41"/>
        <v>87586.075105249038</v>
      </c>
      <c r="J172" s="84">
        <f t="shared" si="41"/>
        <v>81695.626280001103</v>
      </c>
      <c r="K172" s="84">
        <f t="shared" si="41"/>
        <v>-45109.093970000045</v>
      </c>
      <c r="L172" s="84">
        <f t="shared" si="41"/>
        <v>-31934</v>
      </c>
      <c r="M172" s="84">
        <f t="shared" si="41"/>
        <v>-32968.858060001017</v>
      </c>
      <c r="N172" s="84">
        <f t="shared" si="41"/>
        <v>-8790.481529932993</v>
      </c>
      <c r="O172" s="84">
        <f t="shared" si="41"/>
        <v>7197.0337799840199</v>
      </c>
      <c r="P172" s="84">
        <f t="shared" si="41"/>
        <v>43792.571981507615</v>
      </c>
      <c r="Q172" s="85">
        <f t="shared" si="41"/>
        <v>-94329.355640096008</v>
      </c>
      <c r="R172" s="85">
        <f t="shared" si="41"/>
        <v>68882.913245000003</v>
      </c>
      <c r="S172" s="85">
        <f t="shared" si="41"/>
        <v>9080.9242800070206</v>
      </c>
      <c r="T172" s="85">
        <f t="shared" si="41"/>
        <v>28121.816319997364</v>
      </c>
      <c r="U172" s="85">
        <f t="shared" ref="U172:V172" si="42">U170+U158+U144</f>
        <v>-47043.5</v>
      </c>
      <c r="V172" s="85">
        <f t="shared" si="42"/>
        <v>-66762.311709988106</v>
      </c>
    </row>
    <row r="173" spans="2:22" x14ac:dyDescent="0.45">
      <c r="H173" s="62"/>
      <c r="I173" s="88"/>
      <c r="J173" s="88"/>
      <c r="Q173" s="78"/>
      <c r="R173" s="78"/>
      <c r="S173" s="78"/>
      <c r="T173" s="78"/>
      <c r="U173" s="78"/>
      <c r="V173" s="78"/>
    </row>
    <row r="174" spans="2:22" x14ac:dyDescent="0.45">
      <c r="B174" s="90" t="s">
        <v>157</v>
      </c>
      <c r="C174" s="84">
        <v>21557</v>
      </c>
      <c r="D174" s="84">
        <v>4211</v>
      </c>
      <c r="E174" s="84">
        <v>3196</v>
      </c>
      <c r="F174" s="84">
        <v>1361</v>
      </c>
      <c r="G174" s="84">
        <v>323943</v>
      </c>
      <c r="H174" s="84">
        <v>61553.262980000014</v>
      </c>
      <c r="I174" s="84">
        <v>115076</v>
      </c>
      <c r="J174" s="84">
        <v>208995.8</v>
      </c>
      <c r="K174" s="84">
        <v>300982.8069477526</v>
      </c>
      <c r="L174" s="84">
        <v>294784</v>
      </c>
      <c r="M174" s="84">
        <v>277953</v>
      </c>
      <c r="N174" s="84">
        <v>243018.10546000002</v>
      </c>
      <c r="O174" s="84">
        <v>241307.67273999995</v>
      </c>
      <c r="P174" s="84">
        <v>257975.53618998398</v>
      </c>
      <c r="Q174" s="85">
        <v>322985.50817149202</v>
      </c>
      <c r="R174" s="85">
        <f>Q177</f>
        <v>212223.55253139601</v>
      </c>
      <c r="S174" s="85">
        <v>274629.09155500104</v>
      </c>
      <c r="T174" s="85">
        <f>S177</f>
        <v>283547.01583500806</v>
      </c>
      <c r="U174" s="85">
        <f>S177</f>
        <v>283547.01583500806</v>
      </c>
      <c r="V174" s="85">
        <f>T177</f>
        <v>318300.22301500541</v>
      </c>
    </row>
    <row r="175" spans="2:22" x14ac:dyDescent="0.45">
      <c r="B175" s="158" t="s">
        <v>210</v>
      </c>
      <c r="C175" s="92">
        <v>425</v>
      </c>
      <c r="D175" s="62">
        <v>67.184630713994636</v>
      </c>
      <c r="E175" s="62">
        <v>67</v>
      </c>
      <c r="F175" s="62">
        <v>22968.004770000003</v>
      </c>
      <c r="G175" s="62">
        <v>-8755.1279425430184</v>
      </c>
      <c r="H175" s="62">
        <v>2854</v>
      </c>
      <c r="I175" s="62">
        <v>6333</v>
      </c>
      <c r="J175" s="62">
        <v>10292.07428999998</v>
      </c>
      <c r="K175" s="62">
        <v>38909.872560000113</v>
      </c>
      <c r="L175" s="62">
        <v>15103</v>
      </c>
      <c r="M175" s="62">
        <v>-1966.2626300000186</v>
      </c>
      <c r="N175" s="62">
        <v>7635.4891000000098</v>
      </c>
      <c r="O175" s="62">
        <v>9485.8296699999992</v>
      </c>
      <c r="P175" s="62">
        <v>20968</v>
      </c>
      <c r="Q175" s="79">
        <v>-16473</v>
      </c>
      <c r="R175" s="79">
        <v>-5943.0017600000401</v>
      </c>
      <c r="S175" s="79">
        <v>-424</v>
      </c>
      <c r="T175" s="79">
        <v>7313.8463399999901</v>
      </c>
      <c r="U175" s="79">
        <v>5942.4</v>
      </c>
      <c r="V175" s="79">
        <v>-5653.2781900000027</v>
      </c>
    </row>
    <row r="176" spans="2:22" x14ac:dyDescent="0.45">
      <c r="B176" s="159" t="s">
        <v>211</v>
      </c>
      <c r="C176" s="92">
        <v>0</v>
      </c>
      <c r="D176" s="92">
        <v>0</v>
      </c>
      <c r="E176" s="92">
        <v>0</v>
      </c>
      <c r="F176" s="92">
        <v>0</v>
      </c>
      <c r="G176" s="92">
        <v>0</v>
      </c>
      <c r="H176" s="92">
        <v>0</v>
      </c>
      <c r="I176" s="92">
        <v>0</v>
      </c>
      <c r="J176" s="92">
        <v>0</v>
      </c>
      <c r="K176" s="92">
        <v>0</v>
      </c>
      <c r="L176" s="92">
        <v>0</v>
      </c>
      <c r="M176" s="92">
        <v>0</v>
      </c>
      <c r="N176" s="62">
        <v>-555.36076171418586</v>
      </c>
      <c r="O176" s="62">
        <v>-15</v>
      </c>
      <c r="P176" s="62">
        <v>249.4</v>
      </c>
      <c r="Q176" s="79">
        <v>40.4</v>
      </c>
      <c r="R176" s="79">
        <v>-534.94778000000019</v>
      </c>
      <c r="S176" s="79">
        <v>261</v>
      </c>
      <c r="T176" s="79">
        <v>-682.45547999999997</v>
      </c>
      <c r="U176" s="79">
        <v>329.4</v>
      </c>
      <c r="V176" s="79">
        <v>-401.09643999999997</v>
      </c>
    </row>
    <row r="177" spans="2:22" x14ac:dyDescent="0.45">
      <c r="B177" s="90" t="s">
        <v>160</v>
      </c>
      <c r="C177" s="84">
        <f>ROUND(SUM(C172,C174,C175),0)</f>
        <v>4211</v>
      </c>
      <c r="D177" s="84">
        <f>ROUND(SUM(D172,D174,D175),0)</f>
        <v>3197</v>
      </c>
      <c r="E177" s="84">
        <f>ROUND(SUM(E172,E174,E175),0)</f>
        <v>1361</v>
      </c>
      <c r="F177" s="84">
        <f>ROUND(SUM(F172,F174,F175),0)</f>
        <v>323943</v>
      </c>
      <c r="G177" s="84">
        <f t="shared" ref="G177:M177" si="43">SUM(G172,G174,G175)</f>
        <v>61552.952282894395</v>
      </c>
      <c r="H177" s="84">
        <f t="shared" si="43"/>
        <v>115075.27026</v>
      </c>
      <c r="I177" s="84">
        <f t="shared" si="43"/>
        <v>208995.07510524904</v>
      </c>
      <c r="J177" s="84">
        <f t="shared" si="43"/>
        <v>300983.50057000102</v>
      </c>
      <c r="K177" s="84">
        <f t="shared" si="43"/>
        <v>294783.58553775266</v>
      </c>
      <c r="L177" s="84">
        <f t="shared" si="43"/>
        <v>277953</v>
      </c>
      <c r="M177" s="84">
        <f t="shared" si="43"/>
        <v>243017.87930999897</v>
      </c>
      <c r="N177" s="84">
        <f t="shared" ref="N177:V177" si="44">SUM(N172,N174,N175,N176)</f>
        <v>241307.75226835284</v>
      </c>
      <c r="O177" s="84">
        <f t="shared" si="44"/>
        <v>257975.53618998398</v>
      </c>
      <c r="P177" s="84">
        <f t="shared" si="44"/>
        <v>322985.50817149162</v>
      </c>
      <c r="Q177" s="85">
        <f t="shared" si="44"/>
        <v>212223.55253139601</v>
      </c>
      <c r="R177" s="85">
        <f t="shared" si="44"/>
        <v>274628.51623639598</v>
      </c>
      <c r="S177" s="85">
        <f t="shared" si="44"/>
        <v>283547.01583500806</v>
      </c>
      <c r="T177" s="85">
        <f t="shared" si="44"/>
        <v>318300.22301500541</v>
      </c>
      <c r="U177" s="85">
        <f t="shared" si="44"/>
        <v>242775.31583500805</v>
      </c>
      <c r="V177" s="85">
        <f t="shared" si="44"/>
        <v>245483.5366750173</v>
      </c>
    </row>
    <row r="178" spans="2:22" ht="16.2" hidden="1" customHeight="1" x14ac:dyDescent="0.45">
      <c r="B178" s="41" t="s">
        <v>161</v>
      </c>
      <c r="C178" s="93"/>
      <c r="D178" s="93"/>
      <c r="E178" s="93"/>
      <c r="F178" s="93"/>
      <c r="G178" s="94">
        <v>2963</v>
      </c>
      <c r="H178" s="94"/>
      <c r="I178" s="66"/>
      <c r="J178" s="66"/>
      <c r="N178" s="62">
        <v>0</v>
      </c>
      <c r="O178" s="62">
        <v>0</v>
      </c>
      <c r="P178" s="62">
        <v>0</v>
      </c>
      <c r="Q178" s="62">
        <v>0</v>
      </c>
      <c r="R178" s="62">
        <v>0</v>
      </c>
      <c r="S178" s="62">
        <v>0</v>
      </c>
      <c r="T178" s="62">
        <v>0</v>
      </c>
      <c r="U178" s="62">
        <v>0</v>
      </c>
      <c r="V178" s="62">
        <v>0</v>
      </c>
    </row>
    <row r="179" spans="2:22" ht="16.2" hidden="1" customHeight="1" x14ac:dyDescent="0.45">
      <c r="B179" s="41" t="s">
        <v>162</v>
      </c>
      <c r="C179" s="41"/>
      <c r="D179" s="41"/>
      <c r="E179" s="41"/>
      <c r="F179" s="41"/>
      <c r="G179" s="94">
        <v>76449</v>
      </c>
      <c r="H179" s="94">
        <v>100321.483502884</v>
      </c>
      <c r="I179" s="94"/>
      <c r="J179" s="94"/>
      <c r="K179" s="94"/>
      <c r="L179" s="94"/>
      <c r="M179" s="94"/>
      <c r="N179" s="62">
        <v>0</v>
      </c>
      <c r="O179" s="62">
        <v>0</v>
      </c>
      <c r="P179" s="62">
        <v>0</v>
      </c>
      <c r="Q179" s="62">
        <v>0</v>
      </c>
      <c r="R179" s="62">
        <v>0</v>
      </c>
      <c r="S179" s="62">
        <v>0</v>
      </c>
      <c r="T179" s="62">
        <v>0</v>
      </c>
      <c r="U179" s="62">
        <v>0</v>
      </c>
      <c r="V179" s="62">
        <v>0</v>
      </c>
    </row>
    <row r="180" spans="2:22" x14ac:dyDescent="0.45">
      <c r="B180" s="41"/>
      <c r="C180" s="41"/>
      <c r="D180" s="95"/>
      <c r="E180" s="95"/>
      <c r="F180" s="95"/>
      <c r="H180" s="96"/>
      <c r="I180" s="94"/>
      <c r="J180" s="94"/>
      <c r="Q180" s="78"/>
      <c r="R180" s="78"/>
      <c r="S180" s="78"/>
      <c r="T180" s="78"/>
      <c r="U180" s="78"/>
      <c r="V180" s="78"/>
    </row>
    <row r="181" spans="2:22" x14ac:dyDescent="0.45">
      <c r="B181" s="97" t="s">
        <v>163</v>
      </c>
      <c r="C181" s="98">
        <f t="shared" ref="C181:V181" si="45">SUM(C177,C178,C179)</f>
        <v>4211</v>
      </c>
      <c r="D181" s="98">
        <f t="shared" si="45"/>
        <v>3197</v>
      </c>
      <c r="E181" s="98">
        <f t="shared" si="45"/>
        <v>1361</v>
      </c>
      <c r="F181" s="98">
        <f t="shared" si="45"/>
        <v>323943</v>
      </c>
      <c r="G181" s="98">
        <f t="shared" si="45"/>
        <v>140964.9522828944</v>
      </c>
      <c r="H181" s="98">
        <f t="shared" si="45"/>
        <v>215396.75376288401</v>
      </c>
      <c r="I181" s="98">
        <f t="shared" si="45"/>
        <v>208995.07510524904</v>
      </c>
      <c r="J181" s="98">
        <f t="shared" si="45"/>
        <v>300983.50057000102</v>
      </c>
      <c r="K181" s="98">
        <f t="shared" si="45"/>
        <v>294783.58553775266</v>
      </c>
      <c r="L181" s="98">
        <f t="shared" si="45"/>
        <v>277953</v>
      </c>
      <c r="M181" s="98">
        <f t="shared" si="45"/>
        <v>243017.87930999897</v>
      </c>
      <c r="N181" s="98">
        <f t="shared" si="45"/>
        <v>241307.75226835284</v>
      </c>
      <c r="O181" s="98">
        <f t="shared" si="45"/>
        <v>257975.53618998398</v>
      </c>
      <c r="P181" s="98">
        <f t="shared" si="45"/>
        <v>322985.50817149162</v>
      </c>
      <c r="Q181" s="98">
        <f t="shared" si="45"/>
        <v>212223.55253139601</v>
      </c>
      <c r="R181" s="98">
        <f t="shared" si="45"/>
        <v>274628.51623639598</v>
      </c>
      <c r="S181" s="98">
        <f t="shared" si="45"/>
        <v>283547.01583500806</v>
      </c>
      <c r="T181" s="98">
        <f t="shared" si="45"/>
        <v>318300.22301500541</v>
      </c>
      <c r="U181" s="98">
        <f t="shared" si="45"/>
        <v>242775.31583500805</v>
      </c>
      <c r="V181" s="98">
        <f t="shared" si="45"/>
        <v>245483.5366750173</v>
      </c>
    </row>
    <row r="183" spans="2:22" x14ac:dyDescent="0.45">
      <c r="S183" s="99"/>
      <c r="T183" s="99"/>
      <c r="U183" s="99"/>
      <c r="V183" s="99"/>
    </row>
  </sheetData>
  <pageMargins left="0.7" right="0.7" top="0.75" bottom="0.75" header="0.3" footer="0.3"/>
  <pageSetup paperSize="9" orientation="portrait" verticalDpi="90" r:id="rId1"/>
  <ignoredErrors>
    <ignoredError sqref="O7:R7 O9:R13 O8:Q8 O5:R5 C5:N5 S5:T5" numberStoredAsText="1"/>
    <ignoredError sqref="P29:V29 M29:O29 C24:V24" formulaRange="1"/>
    <ignoredError sqref="D73:I73" evalError="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J9"/>
  <sheetViews>
    <sheetView showGridLines="0" workbookViewId="0">
      <selection activeCell="I2" sqref="I2"/>
    </sheetView>
  </sheetViews>
  <sheetFormatPr defaultRowHeight="14.4" x14ac:dyDescent="0.3"/>
  <cols>
    <col min="1" max="1" width="19.44140625" bestFit="1" customWidth="1"/>
    <col min="2" max="8" width="11.6640625" bestFit="1" customWidth="1"/>
    <col min="9" max="9" width="10.109375" bestFit="1" customWidth="1"/>
    <col min="10" max="10" width="11.88671875" style="150" bestFit="1" customWidth="1"/>
  </cols>
  <sheetData>
    <row r="2" spans="1:10" x14ac:dyDescent="0.3">
      <c r="I2" s="147">
        <f>I4-B4</f>
        <v>81319.200000000012</v>
      </c>
    </row>
    <row r="3" spans="1:10" x14ac:dyDescent="0.3">
      <c r="B3">
        <v>2018</v>
      </c>
      <c r="C3">
        <v>2019</v>
      </c>
      <c r="D3">
        <f>C3+1</f>
        <v>2020</v>
      </c>
      <c r="E3">
        <f t="shared" ref="E3:I3" si="0">D3+1</f>
        <v>2021</v>
      </c>
      <c r="F3">
        <f t="shared" si="0"/>
        <v>2022</v>
      </c>
      <c r="G3">
        <f t="shared" si="0"/>
        <v>2023</v>
      </c>
      <c r="H3">
        <f t="shared" si="0"/>
        <v>2024</v>
      </c>
      <c r="I3">
        <f t="shared" si="0"/>
        <v>2025</v>
      </c>
      <c r="J3" s="150" t="s">
        <v>190</v>
      </c>
    </row>
    <row r="4" spans="1:10" x14ac:dyDescent="0.3">
      <c r="A4" t="s">
        <v>187</v>
      </c>
      <c r="B4" s="146">
        <v>116793</v>
      </c>
      <c r="C4" s="146">
        <v>118635</v>
      </c>
      <c r="D4" s="146">
        <v>127108</v>
      </c>
      <c r="E4" s="146">
        <v>150613</v>
      </c>
      <c r="F4" s="146">
        <v>151458</v>
      </c>
      <c r="G4" s="146">
        <v>185424</v>
      </c>
      <c r="H4" s="146">
        <v>180102</v>
      </c>
      <c r="I4" s="147">
        <f>H4*1.1</f>
        <v>198112.2</v>
      </c>
    </row>
    <row r="5" spans="1:10" x14ac:dyDescent="0.3">
      <c r="C5" s="148">
        <f>C4/B4-1</f>
        <v>1.5771493154555394E-2</v>
      </c>
      <c r="D5" s="148">
        <f t="shared" ref="D5:I5" si="1">D4/C4-1</f>
        <v>7.1420744299742989E-2</v>
      </c>
      <c r="E5" s="148">
        <f t="shared" si="1"/>
        <v>0.18492148409226794</v>
      </c>
      <c r="F5" s="148">
        <f t="shared" si="1"/>
        <v>5.6104054762868838E-3</v>
      </c>
      <c r="G5" s="148">
        <f t="shared" si="1"/>
        <v>0.22426019094402405</v>
      </c>
      <c r="H5" s="148">
        <f t="shared" si="1"/>
        <v>-2.8701786176546729E-2</v>
      </c>
      <c r="I5" s="148">
        <f t="shared" si="1"/>
        <v>0.10000000000000009</v>
      </c>
      <c r="J5" s="151">
        <f>SUM(C5:I5)</f>
        <v>0.57328253179033062</v>
      </c>
    </row>
    <row r="6" spans="1:10" x14ac:dyDescent="0.3">
      <c r="A6" t="s">
        <v>188</v>
      </c>
      <c r="B6" s="145">
        <v>12630</v>
      </c>
      <c r="C6" s="145">
        <v>12669</v>
      </c>
      <c r="D6" s="145">
        <v>12369</v>
      </c>
      <c r="E6" s="145">
        <v>12414</v>
      </c>
      <c r="F6" s="145">
        <v>12378</v>
      </c>
      <c r="G6" s="145">
        <v>12119</v>
      </c>
      <c r="H6" s="145">
        <v>11740</v>
      </c>
      <c r="I6" s="149">
        <f>H6</f>
        <v>11740</v>
      </c>
    </row>
    <row r="7" spans="1:10" x14ac:dyDescent="0.3">
      <c r="A7" t="s">
        <v>189</v>
      </c>
      <c r="B7" s="149">
        <f>B4/B6/12*1000</f>
        <v>770.60570071258906</v>
      </c>
      <c r="C7" s="149">
        <f t="shared" ref="C7:I7" si="2">C4/C6/12*1000</f>
        <v>780.34967242876303</v>
      </c>
      <c r="D7" s="149">
        <f t="shared" si="2"/>
        <v>856.36133344112966</v>
      </c>
      <c r="E7" s="149">
        <f t="shared" si="2"/>
        <v>1011.0426400300736</v>
      </c>
      <c r="F7" s="149">
        <f t="shared" si="2"/>
        <v>1019.6719987073841</v>
      </c>
      <c r="G7" s="149">
        <f t="shared" si="2"/>
        <v>1275.0226916412244</v>
      </c>
      <c r="H7" s="149">
        <f t="shared" si="2"/>
        <v>1278.4071550255535</v>
      </c>
      <c r="I7" s="149">
        <f t="shared" si="2"/>
        <v>1406.2478705281089</v>
      </c>
    </row>
    <row r="8" spans="1:10" x14ac:dyDescent="0.3">
      <c r="C8" s="148">
        <f>C7/B7-1</f>
        <v>1.2644562202386522E-2</v>
      </c>
      <c r="D8" s="148">
        <f t="shared" ref="D8:I8" si="3">D7/C7-1</f>
        <v>9.740718000917159E-2</v>
      </c>
      <c r="E8" s="148">
        <f t="shared" si="3"/>
        <v>0.1806262153002467</v>
      </c>
      <c r="F8" s="148">
        <f t="shared" si="3"/>
        <v>8.5351085460192433E-3</v>
      </c>
      <c r="G8" s="148">
        <f t="shared" si="3"/>
        <v>0.25042434553223258</v>
      </c>
      <c r="H8" s="148">
        <f t="shared" si="3"/>
        <v>2.6544338438185822E-3</v>
      </c>
      <c r="I8" s="148">
        <f t="shared" si="3"/>
        <v>0.10000000000000009</v>
      </c>
      <c r="J8" s="151">
        <f>SUM(C8:I8)</f>
        <v>0.65229184543387531</v>
      </c>
    </row>
    <row r="9" spans="1:10" x14ac:dyDescent="0.3">
      <c r="I9" s="148">
        <f>I7/B7-1</f>
        <v>0.82486045616809389</v>
      </c>
      <c r="J9" s="152" t="s">
        <v>191</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82"/>
  <sheetViews>
    <sheetView showGridLines="0" zoomScaleNormal="100" workbookViewId="0">
      <pane xSplit="2" ySplit="4" topLeftCell="P50" activePane="bottomRight" state="frozen"/>
      <selection activeCell="I2" sqref="I2"/>
      <selection pane="topRight" activeCell="I2" sqref="I2"/>
      <selection pane="bottomLeft" activeCell="I2" sqref="I2"/>
      <selection pane="bottomRight" activeCell="I2" sqref="I2"/>
    </sheetView>
  </sheetViews>
  <sheetFormatPr defaultColWidth="9.109375" defaultRowHeight="16.2" x14ac:dyDescent="0.45"/>
  <cols>
    <col min="1" max="1" width="0.33203125" style="1" customWidth="1"/>
    <col min="2" max="2" width="60.5546875" style="1" customWidth="1"/>
    <col min="3" max="12" width="10" style="1" hidden="1" customWidth="1"/>
    <col min="13" max="13" width="10.6640625" style="1" hidden="1" customWidth="1"/>
    <col min="14" max="15" width="11.109375" style="1" hidden="1" customWidth="1"/>
    <col min="16" max="18" width="11.109375" style="1" customWidth="1"/>
    <col min="19" max="19" width="12.44140625" style="1" customWidth="1"/>
    <col min="20" max="20" width="11.109375" style="1" customWidth="1"/>
    <col min="21" max="22" width="9.109375" style="1"/>
    <col min="23" max="23" width="42.44140625" style="1" bestFit="1" customWidth="1"/>
    <col min="24" max="25" width="10.109375" style="1" bestFit="1" customWidth="1"/>
    <col min="26" max="26" width="9.44140625" style="1" bestFit="1" customWidth="1"/>
    <col min="27" max="27" width="9.109375" style="1"/>
    <col min="28" max="28" width="9.44140625" style="1" bestFit="1" customWidth="1"/>
    <col min="29" max="16384" width="9.109375" style="1"/>
  </cols>
  <sheetData>
    <row r="1" spans="1:28" ht="29.4" x14ac:dyDescent="0.8">
      <c r="B1" s="3" t="s">
        <v>0</v>
      </c>
      <c r="S1" s="2"/>
      <c r="T1" s="4"/>
    </row>
    <row r="2" spans="1:28" x14ac:dyDescent="0.45">
      <c r="B2" s="5" t="s">
        <v>1</v>
      </c>
    </row>
    <row r="3" spans="1:28" x14ac:dyDescent="0.45">
      <c r="B3" s="1" t="s">
        <v>2</v>
      </c>
      <c r="C3" s="6"/>
      <c r="D3" s="6"/>
      <c r="E3" s="6"/>
      <c r="F3" s="6"/>
      <c r="G3" s="6"/>
      <c r="H3" s="6"/>
      <c r="I3" s="6"/>
      <c r="J3" s="6"/>
      <c r="K3" s="6"/>
      <c r="L3" s="6"/>
      <c r="M3" s="6"/>
    </row>
    <row r="4" spans="1:28" x14ac:dyDescent="0.45">
      <c r="A4" s="7" t="s">
        <v>3</v>
      </c>
      <c r="B4" s="8" t="s">
        <v>4</v>
      </c>
      <c r="C4" s="9" t="s">
        <v>5</v>
      </c>
      <c r="D4" s="9" t="s">
        <v>6</v>
      </c>
      <c r="E4" s="10" t="s">
        <v>7</v>
      </c>
      <c r="F4" s="10" t="s">
        <v>8</v>
      </c>
      <c r="G4" s="10" t="s">
        <v>9</v>
      </c>
      <c r="H4" s="10" t="s">
        <v>10</v>
      </c>
      <c r="I4" s="10" t="s">
        <v>11</v>
      </c>
      <c r="J4" s="10" t="s">
        <v>12</v>
      </c>
      <c r="K4" s="10" t="s">
        <v>13</v>
      </c>
      <c r="L4" s="10" t="s">
        <v>14</v>
      </c>
      <c r="M4" s="11" t="s">
        <v>15</v>
      </c>
      <c r="N4" s="11" t="s">
        <v>16</v>
      </c>
      <c r="O4" s="11" t="s">
        <v>17</v>
      </c>
      <c r="P4" s="11" t="s">
        <v>18</v>
      </c>
      <c r="Q4" s="11" t="s">
        <v>19</v>
      </c>
      <c r="R4" s="11" t="s">
        <v>20</v>
      </c>
      <c r="S4" s="11">
        <v>2023</v>
      </c>
      <c r="T4" s="11">
        <v>2024</v>
      </c>
      <c r="X4" s="11" t="s">
        <v>18</v>
      </c>
      <c r="Y4" s="11" t="s">
        <v>19</v>
      </c>
      <c r="Z4" s="11" t="s">
        <v>20</v>
      </c>
      <c r="AA4" s="11">
        <v>2023</v>
      </c>
      <c r="AB4" s="11">
        <v>2024</v>
      </c>
    </row>
    <row r="5" spans="1:28" x14ac:dyDescent="0.45">
      <c r="B5" s="12"/>
      <c r="C5" s="9"/>
      <c r="D5" s="9"/>
      <c r="E5" s="10"/>
      <c r="F5" s="10"/>
      <c r="G5" s="10"/>
      <c r="H5" s="10"/>
      <c r="I5" s="10"/>
      <c r="J5" s="10"/>
      <c r="K5" s="10"/>
      <c r="L5" s="10"/>
      <c r="M5" s="11"/>
      <c r="N5" s="11"/>
      <c r="O5" s="11"/>
      <c r="P5" s="11"/>
      <c r="Q5" s="11"/>
      <c r="R5" s="11"/>
      <c r="S5" s="11"/>
      <c r="T5" s="13"/>
    </row>
    <row r="6" spans="1:28" s="19" customFormat="1" x14ac:dyDescent="0.45">
      <c r="A6" s="14"/>
      <c r="B6" s="15" t="s">
        <v>21</v>
      </c>
      <c r="C6" s="16"/>
      <c r="D6" s="16"/>
      <c r="E6" s="16"/>
      <c r="F6" s="16"/>
      <c r="G6" s="16"/>
      <c r="H6" s="16"/>
      <c r="I6" s="16"/>
      <c r="J6" s="16"/>
      <c r="K6" s="16"/>
      <c r="L6" s="16"/>
      <c r="M6" s="16"/>
      <c r="N6" s="16"/>
      <c r="O6" s="16"/>
      <c r="P6" s="17"/>
      <c r="Q6" s="17"/>
      <c r="R6" s="17"/>
      <c r="S6" s="18"/>
      <c r="T6" s="18"/>
    </row>
    <row r="7" spans="1:28" x14ac:dyDescent="0.45">
      <c r="A7" s="20"/>
      <c r="B7" s="21"/>
      <c r="C7" s="11"/>
      <c r="D7" s="11"/>
      <c r="E7" s="11"/>
      <c r="F7" s="11"/>
      <c r="G7" s="11"/>
      <c r="H7" s="11"/>
      <c r="I7" s="11"/>
      <c r="J7" s="11"/>
      <c r="K7" s="11"/>
      <c r="L7" s="11"/>
      <c r="M7" s="11"/>
      <c r="N7" s="11"/>
      <c r="O7" s="11"/>
      <c r="P7" s="22"/>
      <c r="Q7" s="22"/>
      <c r="R7" s="22"/>
      <c r="S7" s="22"/>
      <c r="T7" s="22"/>
    </row>
    <row r="8" spans="1:28" x14ac:dyDescent="0.45">
      <c r="B8" s="23" t="s">
        <v>22</v>
      </c>
      <c r="C8" s="24">
        <v>248942.00000000003</v>
      </c>
      <c r="D8" s="24">
        <v>239512.64333999998</v>
      </c>
      <c r="E8" s="25">
        <v>238795.42206000001</v>
      </c>
      <c r="F8" s="25">
        <v>298013.68313000002</v>
      </c>
      <c r="G8" s="25">
        <v>348924.11386000004</v>
      </c>
      <c r="H8" s="25">
        <v>350866.02596999903</v>
      </c>
      <c r="I8" s="26">
        <v>364057</v>
      </c>
      <c r="J8" s="26">
        <v>382732</v>
      </c>
      <c r="K8" s="26">
        <v>392773.60125000001</v>
      </c>
      <c r="L8" s="26">
        <v>292612</v>
      </c>
      <c r="M8" s="26">
        <v>262771.5</v>
      </c>
      <c r="N8" s="26">
        <v>241313.41166973699</v>
      </c>
      <c r="O8" s="26">
        <v>308515.40000000002</v>
      </c>
      <c r="P8" s="26">
        <v>316452.44199999998</v>
      </c>
      <c r="Q8" s="26">
        <v>353929.4</v>
      </c>
      <c r="R8" s="26">
        <v>388445.89487872593</v>
      </c>
      <c r="S8" s="26">
        <v>346537.18122730177</v>
      </c>
      <c r="T8" s="26">
        <v>362659.41899999999</v>
      </c>
    </row>
    <row r="9" spans="1:28" x14ac:dyDescent="0.45">
      <c r="B9" s="23" t="s">
        <v>23</v>
      </c>
      <c r="C9" s="24">
        <v>41350</v>
      </c>
      <c r="D9" s="24">
        <v>55250.792659999992</v>
      </c>
      <c r="E9" s="25">
        <v>35354.167690000002</v>
      </c>
      <c r="F9" s="25">
        <v>56568.831049999979</v>
      </c>
      <c r="G9" s="25">
        <v>61990.886139999959</v>
      </c>
      <c r="H9" s="25">
        <v>50924.97403000202</v>
      </c>
      <c r="I9" s="26">
        <v>60529</v>
      </c>
      <c r="J9" s="26">
        <v>69049</v>
      </c>
      <c r="K9" s="27">
        <v>79177</v>
      </c>
      <c r="L9" s="27">
        <v>52974</v>
      </c>
      <c r="M9" s="26">
        <v>50188.5</v>
      </c>
      <c r="N9" s="26">
        <v>51650.489730000001</v>
      </c>
      <c r="O9" s="26">
        <v>65398</v>
      </c>
      <c r="P9" s="26">
        <v>72855.289999999994</v>
      </c>
      <c r="Q9" s="26">
        <v>69865.399999999994</v>
      </c>
      <c r="R9" s="26">
        <v>92179.847999999998</v>
      </c>
      <c r="S9" s="26">
        <v>82729.307879999993</v>
      </c>
      <c r="T9" s="26">
        <v>86491.433999999994</v>
      </c>
    </row>
    <row r="10" spans="1:28" x14ac:dyDescent="0.45">
      <c r="B10" s="23" t="s">
        <v>24</v>
      </c>
      <c r="C10" s="24" t="s">
        <v>25</v>
      </c>
      <c r="D10" s="24" t="s">
        <v>25</v>
      </c>
      <c r="E10" s="25" t="s">
        <v>25</v>
      </c>
      <c r="F10" s="25" t="s">
        <v>25</v>
      </c>
      <c r="G10" s="25" t="s">
        <v>25</v>
      </c>
      <c r="H10" s="25" t="s">
        <v>25</v>
      </c>
      <c r="I10" s="25" t="s">
        <v>25</v>
      </c>
      <c r="J10" s="25" t="s">
        <v>25</v>
      </c>
      <c r="K10" s="25">
        <v>56086</v>
      </c>
      <c r="L10" s="25">
        <v>52582</v>
      </c>
      <c r="M10" s="26">
        <v>73774</v>
      </c>
      <c r="N10" s="26">
        <v>70317.662509999995</v>
      </c>
      <c r="O10" s="26">
        <v>48814</v>
      </c>
      <c r="P10" s="26">
        <v>54105.764323999872</v>
      </c>
      <c r="Q10" s="26">
        <v>69370.529518748997</v>
      </c>
      <c r="R10" s="26">
        <v>123071.47705519947</v>
      </c>
      <c r="S10" s="26">
        <v>132213</v>
      </c>
      <c r="T10" s="26">
        <v>128846.629</v>
      </c>
    </row>
    <row r="11" spans="1:28" x14ac:dyDescent="0.45">
      <c r="B11" s="23" t="s">
        <v>26</v>
      </c>
      <c r="C11" s="24">
        <v>11520</v>
      </c>
      <c r="D11" s="24">
        <v>16590</v>
      </c>
      <c r="E11" s="25">
        <v>16543</v>
      </c>
      <c r="F11" s="25">
        <v>22302</v>
      </c>
      <c r="G11" s="25">
        <v>43957</v>
      </c>
      <c r="H11" s="25">
        <v>46382</v>
      </c>
      <c r="I11" s="26">
        <v>34308</v>
      </c>
      <c r="J11" s="26">
        <v>37811</v>
      </c>
      <c r="K11" s="26">
        <v>24261</v>
      </c>
      <c r="L11" s="26">
        <v>13948</v>
      </c>
      <c r="M11" s="26">
        <v>16780.3</v>
      </c>
      <c r="N11" s="26">
        <v>25361.675029999999</v>
      </c>
      <c r="O11" s="26">
        <v>0</v>
      </c>
      <c r="P11" s="26">
        <v>0</v>
      </c>
      <c r="Q11" s="26">
        <v>0</v>
      </c>
      <c r="R11" s="26">
        <v>0</v>
      </c>
      <c r="S11" s="26"/>
      <c r="T11" s="26">
        <v>0</v>
      </c>
    </row>
    <row r="12" spans="1:28" x14ac:dyDescent="0.45">
      <c r="B12" s="28" t="s">
        <v>27</v>
      </c>
      <c r="C12" s="29">
        <v>0</v>
      </c>
      <c r="D12" s="29">
        <v>0</v>
      </c>
      <c r="E12" s="26">
        <v>0</v>
      </c>
      <c r="F12" s="26">
        <v>0</v>
      </c>
      <c r="G12" s="26">
        <v>0</v>
      </c>
      <c r="H12" s="26">
        <v>0</v>
      </c>
      <c r="I12" s="26">
        <v>0</v>
      </c>
      <c r="J12" s="26">
        <v>0</v>
      </c>
      <c r="K12" s="26">
        <v>0</v>
      </c>
      <c r="L12" s="26">
        <v>0</v>
      </c>
      <c r="M12" s="26">
        <v>0</v>
      </c>
      <c r="N12" s="26">
        <v>0</v>
      </c>
      <c r="O12" s="26">
        <v>16090</v>
      </c>
      <c r="P12" s="26">
        <v>8838</v>
      </c>
      <c r="Q12" s="26">
        <v>4647.4379799999997</v>
      </c>
      <c r="R12" s="26">
        <v>4072.1342900000004</v>
      </c>
      <c r="S12" s="26">
        <v>4158.1125299999985</v>
      </c>
      <c r="T12" s="26">
        <v>3829.4769999999999</v>
      </c>
    </row>
    <row r="13" spans="1:28" x14ac:dyDescent="0.45">
      <c r="B13" s="28" t="s">
        <v>28</v>
      </c>
      <c r="C13" s="29">
        <v>0</v>
      </c>
      <c r="D13" s="29">
        <v>0</v>
      </c>
      <c r="E13" s="26">
        <v>0</v>
      </c>
      <c r="F13" s="26">
        <v>0</v>
      </c>
      <c r="G13" s="26">
        <v>0</v>
      </c>
      <c r="H13" s="26">
        <v>0</v>
      </c>
      <c r="I13" s="26">
        <v>0</v>
      </c>
      <c r="J13" s="26">
        <v>0</v>
      </c>
      <c r="K13" s="26">
        <v>0</v>
      </c>
      <c r="L13" s="26">
        <v>0</v>
      </c>
      <c r="M13" s="26">
        <v>0</v>
      </c>
      <c r="N13" s="26">
        <v>0</v>
      </c>
      <c r="O13" s="26">
        <v>14156</v>
      </c>
      <c r="P13" s="26">
        <v>14147.39827</v>
      </c>
      <c r="Q13" s="26">
        <v>9910.3441219999986</v>
      </c>
      <c r="R13" s="26">
        <v>9702.5969799999984</v>
      </c>
      <c r="S13" s="26">
        <v>15705.01945</v>
      </c>
      <c r="T13" s="26">
        <v>15609.013999999999</v>
      </c>
    </row>
    <row r="14" spans="1:28" x14ac:dyDescent="0.45">
      <c r="B14" s="23" t="s">
        <v>29</v>
      </c>
      <c r="C14" s="24">
        <v>17165</v>
      </c>
      <c r="D14" s="24">
        <v>16615</v>
      </c>
      <c r="E14" s="25">
        <v>13952</v>
      </c>
      <c r="F14" s="25">
        <v>15667.999999999996</v>
      </c>
      <c r="G14" s="25">
        <v>15257</v>
      </c>
      <c r="H14" s="25">
        <v>17432</v>
      </c>
      <c r="I14" s="26">
        <v>18044.400000000001</v>
      </c>
      <c r="J14" s="26">
        <v>18317</v>
      </c>
      <c r="K14" s="26">
        <v>15487</v>
      </c>
      <c r="L14" s="26">
        <v>18007</v>
      </c>
      <c r="M14" s="26">
        <v>22844</v>
      </c>
      <c r="N14" s="26">
        <v>27403.903149999998</v>
      </c>
      <c r="O14" s="26">
        <v>31138</v>
      </c>
      <c r="P14" s="26">
        <v>11201.26124</v>
      </c>
      <c r="Q14" s="26">
        <v>14807.701289999999</v>
      </c>
      <c r="R14" s="26">
        <v>27423.405970000003</v>
      </c>
      <c r="S14" s="26">
        <v>41218.621839999993</v>
      </c>
      <c r="T14" s="26">
        <v>36668.582000000002</v>
      </c>
    </row>
    <row r="15" spans="1:28" x14ac:dyDescent="0.45">
      <c r="B15" s="23" t="s">
        <v>164</v>
      </c>
      <c r="C15" s="24"/>
      <c r="D15" s="24"/>
      <c r="E15" s="25"/>
      <c r="F15" s="25"/>
      <c r="G15" s="25"/>
      <c r="H15" s="25"/>
      <c r="I15" s="26"/>
      <c r="J15" s="26"/>
      <c r="K15" s="26"/>
      <c r="L15" s="26"/>
      <c r="M15" s="26"/>
      <c r="N15" s="26"/>
      <c r="O15" s="26">
        <v>0</v>
      </c>
      <c r="P15" s="26">
        <v>0</v>
      </c>
      <c r="Q15" s="26">
        <v>0</v>
      </c>
      <c r="R15" s="26">
        <v>0</v>
      </c>
      <c r="S15" s="26">
        <v>0</v>
      </c>
      <c r="T15" s="26">
        <v>8725.9220000000005</v>
      </c>
    </row>
    <row r="16" spans="1:28" x14ac:dyDescent="0.45">
      <c r="B16" s="23" t="s">
        <v>30</v>
      </c>
      <c r="C16" s="24">
        <v>4931</v>
      </c>
      <c r="D16" s="24">
        <v>3509.2939999999944</v>
      </c>
      <c r="E16" s="25">
        <v>3731</v>
      </c>
      <c r="F16" s="25">
        <v>7721</v>
      </c>
      <c r="G16" s="25">
        <v>7248</v>
      </c>
      <c r="H16" s="25">
        <v>4214</v>
      </c>
      <c r="I16" s="26">
        <v>2908</v>
      </c>
      <c r="J16" s="26">
        <v>3661</v>
      </c>
      <c r="K16" s="26">
        <v>6988</v>
      </c>
      <c r="L16" s="26">
        <v>9799</v>
      </c>
      <c r="M16" s="26">
        <v>8176</v>
      </c>
      <c r="N16" s="26">
        <v>8567.3379303000002</v>
      </c>
      <c r="O16" s="26">
        <v>6927</v>
      </c>
      <c r="P16" s="26">
        <v>11770</v>
      </c>
      <c r="Q16" s="26">
        <v>25337</v>
      </c>
      <c r="R16" s="26">
        <v>29877.94112953982</v>
      </c>
      <c r="S16" s="26">
        <v>4612</v>
      </c>
      <c r="T16" s="26">
        <v>14017.582</v>
      </c>
    </row>
    <row r="17" spans="1:20" x14ac:dyDescent="0.45">
      <c r="B17" s="23" t="s">
        <v>31</v>
      </c>
      <c r="C17" s="24">
        <v>1578</v>
      </c>
      <c r="D17" s="24">
        <v>9410.27</v>
      </c>
      <c r="E17" s="25">
        <v>10462</v>
      </c>
      <c r="F17" s="25">
        <v>4413</v>
      </c>
      <c r="G17" s="25">
        <v>0</v>
      </c>
      <c r="H17" s="25">
        <v>0</v>
      </c>
      <c r="I17" s="25">
        <v>0</v>
      </c>
      <c r="J17" s="25">
        <v>0</v>
      </c>
      <c r="K17" s="25">
        <v>0</v>
      </c>
      <c r="L17" s="25">
        <v>0</v>
      </c>
      <c r="M17" s="25">
        <v>0</v>
      </c>
      <c r="N17" s="25">
        <v>0</v>
      </c>
      <c r="O17" s="26">
        <v>0</v>
      </c>
      <c r="P17" s="26">
        <v>0</v>
      </c>
      <c r="Q17" s="26">
        <v>0</v>
      </c>
      <c r="R17" s="26">
        <v>0</v>
      </c>
      <c r="S17" s="26">
        <v>0</v>
      </c>
      <c r="T17" s="26">
        <v>0</v>
      </c>
    </row>
    <row r="18" spans="1:20" x14ac:dyDescent="0.45">
      <c r="B18" s="30" t="s">
        <v>32</v>
      </c>
      <c r="C18" s="31">
        <f t="shared" ref="C18:I18" si="0">SUM(C8:C17)</f>
        <v>325486</v>
      </c>
      <c r="D18" s="31">
        <f t="shared" si="0"/>
        <v>340888</v>
      </c>
      <c r="E18" s="32">
        <f t="shared" si="0"/>
        <v>318837.58975000004</v>
      </c>
      <c r="F18" s="32">
        <f t="shared" si="0"/>
        <v>404686.51418</v>
      </c>
      <c r="G18" s="32">
        <f t="shared" si="0"/>
        <v>477377</v>
      </c>
      <c r="H18" s="32">
        <f t="shared" si="0"/>
        <v>469819.00000000105</v>
      </c>
      <c r="I18" s="32">
        <f t="shared" si="0"/>
        <v>479846.40000000002</v>
      </c>
      <c r="J18" s="32">
        <f t="shared" ref="J18:O18" si="1">SUM(J8:J17)</f>
        <v>511570</v>
      </c>
      <c r="K18" s="33">
        <f t="shared" si="1"/>
        <v>574772.60125000007</v>
      </c>
      <c r="L18" s="33">
        <f t="shared" si="1"/>
        <v>439922</v>
      </c>
      <c r="M18" s="33">
        <f t="shared" si="1"/>
        <v>434534.3</v>
      </c>
      <c r="N18" s="33">
        <f t="shared" si="1"/>
        <v>424614.48002003698</v>
      </c>
      <c r="O18" s="33">
        <f t="shared" si="1"/>
        <v>491038.4</v>
      </c>
      <c r="P18" s="33">
        <f>SUM(P8:P17)</f>
        <v>489370.15583399986</v>
      </c>
      <c r="Q18" s="33">
        <f>SUM(Q8:Q17)</f>
        <v>547867.81291074899</v>
      </c>
      <c r="R18" s="33">
        <f>SUM(R8:R17)</f>
        <v>674773.29830346524</v>
      </c>
      <c r="S18" s="33">
        <f t="shared" ref="S18:T18" si="2">SUM(S8:S17)</f>
        <v>627173.24292730179</v>
      </c>
      <c r="T18" s="33">
        <f t="shared" si="2"/>
        <v>656848.05900000001</v>
      </c>
    </row>
    <row r="19" spans="1:20" ht="3" customHeight="1" x14ac:dyDescent="0.45">
      <c r="B19" s="34"/>
      <c r="C19" s="35"/>
      <c r="D19" s="35"/>
      <c r="E19" s="36"/>
      <c r="F19" s="36"/>
      <c r="G19" s="36"/>
      <c r="H19" s="36"/>
      <c r="I19" s="36"/>
      <c r="J19" s="36"/>
      <c r="K19" s="37"/>
      <c r="L19" s="37"/>
      <c r="M19" s="37"/>
      <c r="N19" s="37"/>
      <c r="O19" s="37"/>
      <c r="P19" s="37"/>
      <c r="Q19" s="37"/>
      <c r="R19" s="37"/>
      <c r="S19" s="37"/>
      <c r="T19" s="37"/>
    </row>
    <row r="20" spans="1:20" x14ac:dyDescent="0.45">
      <c r="B20" s="23" t="s">
        <v>33</v>
      </c>
      <c r="C20" s="24">
        <v>6509</v>
      </c>
      <c r="D20" s="24">
        <v>3213.9999999999995</v>
      </c>
      <c r="E20" s="25">
        <v>6538.0000000000009</v>
      </c>
      <c r="F20" s="25">
        <v>7087.9317300000002</v>
      </c>
      <c r="G20" s="25">
        <v>8622</v>
      </c>
      <c r="H20" s="25">
        <v>12660</v>
      </c>
      <c r="I20" s="25">
        <v>15547.483129999995</v>
      </c>
      <c r="J20" s="25">
        <v>10390</v>
      </c>
      <c r="K20" s="38">
        <v>13293.115929999998</v>
      </c>
      <c r="L20" s="38">
        <v>12165</v>
      </c>
      <c r="M20" s="39">
        <v>7748</v>
      </c>
      <c r="N20" s="25">
        <v>2785.7098399999995</v>
      </c>
      <c r="O20" s="25">
        <v>4766.9728000000005</v>
      </c>
      <c r="P20" s="25">
        <v>3091.0172300000004</v>
      </c>
      <c r="Q20" s="25">
        <v>3391</v>
      </c>
      <c r="R20" s="25">
        <v>5112.9495799999995</v>
      </c>
      <c r="S20" s="25">
        <v>5716.5998999999974</v>
      </c>
      <c r="T20" s="25">
        <v>9448.7110000000011</v>
      </c>
    </row>
    <row r="21" spans="1:20" x14ac:dyDescent="0.45">
      <c r="B21" s="23" t="s">
        <v>166</v>
      </c>
      <c r="C21" s="24"/>
      <c r="D21" s="24"/>
      <c r="E21" s="25"/>
      <c r="F21" s="25"/>
      <c r="G21" s="25"/>
      <c r="H21" s="25"/>
      <c r="I21" s="25"/>
      <c r="J21" s="25"/>
      <c r="K21" s="38"/>
      <c r="L21" s="38"/>
      <c r="M21" s="39"/>
      <c r="N21" s="25"/>
      <c r="O21" s="25">
        <v>0</v>
      </c>
      <c r="P21" s="25">
        <v>0</v>
      </c>
      <c r="Q21" s="25">
        <v>0</v>
      </c>
      <c r="R21" s="25">
        <v>0</v>
      </c>
      <c r="S21" s="25">
        <v>0</v>
      </c>
      <c r="T21" s="25">
        <v>15621.619000000001</v>
      </c>
    </row>
    <row r="22" spans="1:20" x14ac:dyDescent="0.45">
      <c r="B22" s="23" t="s">
        <v>34</v>
      </c>
      <c r="C22" s="24">
        <v>0</v>
      </c>
      <c r="D22" s="24">
        <v>0</v>
      </c>
      <c r="E22" s="25">
        <v>0</v>
      </c>
      <c r="F22" s="25">
        <v>4279.1807399999989</v>
      </c>
      <c r="G22" s="25">
        <v>0</v>
      </c>
      <c r="H22" s="25">
        <v>0</v>
      </c>
      <c r="I22" s="25">
        <v>0</v>
      </c>
      <c r="J22" s="25">
        <v>0</v>
      </c>
      <c r="K22" s="40">
        <v>0</v>
      </c>
      <c r="L22" s="40">
        <v>0</v>
      </c>
      <c r="M22" s="25">
        <v>0</v>
      </c>
      <c r="N22" s="25">
        <v>0</v>
      </c>
      <c r="O22" s="25">
        <v>0</v>
      </c>
      <c r="P22" s="25">
        <v>0</v>
      </c>
      <c r="Q22" s="26">
        <v>0</v>
      </c>
      <c r="R22" s="26">
        <v>0</v>
      </c>
      <c r="S22" s="26"/>
      <c r="T22" s="26">
        <v>0</v>
      </c>
    </row>
    <row r="23" spans="1:20" x14ac:dyDescent="0.45">
      <c r="B23" s="23" t="s">
        <v>35</v>
      </c>
      <c r="C23" s="24">
        <v>3055</v>
      </c>
      <c r="D23" s="24">
        <v>15500</v>
      </c>
      <c r="E23" s="25">
        <v>4140</v>
      </c>
      <c r="F23" s="25">
        <v>6450.88753</v>
      </c>
      <c r="G23" s="25">
        <v>3403</v>
      </c>
      <c r="H23" s="25">
        <v>19293</v>
      </c>
      <c r="I23" s="25">
        <v>-95.896187899990906</v>
      </c>
      <c r="J23" s="25">
        <v>1963.4</v>
      </c>
      <c r="K23" s="38">
        <v>9975</v>
      </c>
      <c r="L23" s="38">
        <v>6957</v>
      </c>
      <c r="M23" s="39">
        <v>7812</v>
      </c>
      <c r="N23" s="39">
        <v>16726.262319999958</v>
      </c>
      <c r="O23" s="39">
        <v>7984.1331300000038</v>
      </c>
      <c r="P23" s="39">
        <v>9456</v>
      </c>
      <c r="Q23" s="39">
        <v>5560</v>
      </c>
      <c r="R23" s="39">
        <v>10711.756321666602</v>
      </c>
      <c r="S23" s="39">
        <v>3275.9001000000026</v>
      </c>
      <c r="T23" s="39">
        <v>3187.6489999999999</v>
      </c>
    </row>
    <row r="24" spans="1:20" x14ac:dyDescent="0.45">
      <c r="B24" s="30" t="s">
        <v>36</v>
      </c>
      <c r="C24" s="31">
        <f t="shared" ref="C24:S24" si="3">SUM(C20:C23)</f>
        <v>9564</v>
      </c>
      <c r="D24" s="31">
        <f t="shared" si="3"/>
        <v>18714</v>
      </c>
      <c r="E24" s="32">
        <f t="shared" si="3"/>
        <v>10678</v>
      </c>
      <c r="F24" s="32">
        <f t="shared" si="3"/>
        <v>17818</v>
      </c>
      <c r="G24" s="32">
        <f t="shared" si="3"/>
        <v>12025</v>
      </c>
      <c r="H24" s="32">
        <f t="shared" si="3"/>
        <v>31953</v>
      </c>
      <c r="I24" s="32">
        <f t="shared" si="3"/>
        <v>15451.586942100004</v>
      </c>
      <c r="J24" s="32">
        <f t="shared" si="3"/>
        <v>12353.4</v>
      </c>
      <c r="K24" s="32">
        <f t="shared" si="3"/>
        <v>23268.11593</v>
      </c>
      <c r="L24" s="32">
        <f t="shared" si="3"/>
        <v>19122</v>
      </c>
      <c r="M24" s="32">
        <f t="shared" si="3"/>
        <v>15560</v>
      </c>
      <c r="N24" s="32">
        <f t="shared" si="3"/>
        <v>19511.972159999958</v>
      </c>
      <c r="O24" s="32">
        <f t="shared" si="3"/>
        <v>12751.105930000005</v>
      </c>
      <c r="P24" s="32">
        <f t="shared" si="3"/>
        <v>12547.017230000001</v>
      </c>
      <c r="Q24" s="32">
        <f t="shared" si="3"/>
        <v>8951</v>
      </c>
      <c r="R24" s="32">
        <f t="shared" si="3"/>
        <v>15824.705901666603</v>
      </c>
      <c r="S24" s="32">
        <f t="shared" si="3"/>
        <v>8992.5</v>
      </c>
      <c r="T24" s="32">
        <f>SUM(T20:T23)</f>
        <v>28257.979000000003</v>
      </c>
    </row>
    <row r="25" spans="1:20" x14ac:dyDescent="0.45">
      <c r="A25" s="29"/>
      <c r="B25" s="41"/>
      <c r="C25" s="42"/>
      <c r="D25" s="42"/>
      <c r="E25" s="42"/>
      <c r="F25" s="42"/>
      <c r="G25" s="42"/>
      <c r="H25" s="42"/>
      <c r="I25" s="42"/>
      <c r="J25" s="42"/>
      <c r="K25" s="42"/>
      <c r="L25" s="42"/>
      <c r="M25" s="42"/>
      <c r="N25" s="42"/>
      <c r="O25" s="42"/>
      <c r="P25" s="42"/>
      <c r="Q25" s="42"/>
      <c r="R25" s="42"/>
      <c r="S25" s="42"/>
      <c r="T25" s="42"/>
    </row>
    <row r="26" spans="1:20" x14ac:dyDescent="0.45">
      <c r="B26" s="30" t="s">
        <v>37</v>
      </c>
      <c r="C26" s="31">
        <v>0</v>
      </c>
      <c r="D26" s="31">
        <v>0</v>
      </c>
      <c r="E26" s="32">
        <v>0</v>
      </c>
      <c r="F26" s="32">
        <v>0</v>
      </c>
      <c r="G26" s="32">
        <v>0</v>
      </c>
      <c r="H26" s="32">
        <v>0</v>
      </c>
      <c r="I26" s="32">
        <v>0</v>
      </c>
      <c r="J26" s="32">
        <v>0</v>
      </c>
      <c r="K26" s="32">
        <v>0</v>
      </c>
      <c r="L26" s="32">
        <v>0</v>
      </c>
      <c r="M26" s="43">
        <v>-382616</v>
      </c>
      <c r="N26" s="43">
        <v>-691387</v>
      </c>
      <c r="O26" s="43">
        <v>0</v>
      </c>
      <c r="P26" s="44">
        <v>0</v>
      </c>
      <c r="Q26" s="44">
        <v>0</v>
      </c>
      <c r="R26" s="33">
        <v>0</v>
      </c>
      <c r="S26" s="33">
        <v>0</v>
      </c>
      <c r="T26" s="33">
        <v>0</v>
      </c>
    </row>
    <row r="27" spans="1:20" x14ac:dyDescent="0.45">
      <c r="B27" s="30" t="s">
        <v>38</v>
      </c>
      <c r="C27" s="31">
        <v>-105307</v>
      </c>
      <c r="D27" s="31">
        <v>-108747</v>
      </c>
      <c r="E27" s="32">
        <v>-106113</v>
      </c>
      <c r="F27" s="32">
        <v>-111257</v>
      </c>
      <c r="G27" s="32">
        <v>-108493</v>
      </c>
      <c r="H27" s="32">
        <v>-108467</v>
      </c>
      <c r="I27" s="32">
        <v>-133509</v>
      </c>
      <c r="J27" s="32">
        <v>-145174</v>
      </c>
      <c r="K27" s="32">
        <v>-148624.53599999999</v>
      </c>
      <c r="L27" s="32">
        <v>-146626.17303330617</v>
      </c>
      <c r="M27" s="43">
        <v>-148302</v>
      </c>
      <c r="N27" s="43">
        <v>-154338.38369999995</v>
      </c>
      <c r="O27" s="43">
        <v>-160561.48311999999</v>
      </c>
      <c r="P27" s="44">
        <v>-170502.46343999999</v>
      </c>
      <c r="Q27" s="44">
        <v>-180701.4</v>
      </c>
      <c r="R27" s="33">
        <v>-197707.86081999991</v>
      </c>
      <c r="S27" s="33">
        <v>-239055.54679000002</v>
      </c>
      <c r="T27" s="33">
        <v>-233224.44069000005</v>
      </c>
    </row>
    <row r="28" spans="1:20" x14ac:dyDescent="0.45">
      <c r="B28" s="30" t="s">
        <v>39</v>
      </c>
      <c r="C28" s="31">
        <v>-106658</v>
      </c>
      <c r="D28" s="31">
        <v>-98884.999999999985</v>
      </c>
      <c r="E28" s="32">
        <v>-96111</v>
      </c>
      <c r="F28" s="32">
        <v>-98749</v>
      </c>
      <c r="G28" s="32">
        <v>-92137</v>
      </c>
      <c r="H28" s="32">
        <v>-97082</v>
      </c>
      <c r="I28" s="32">
        <v>-101927</v>
      </c>
      <c r="J28" s="32">
        <v>-105258</v>
      </c>
      <c r="K28" s="32">
        <v>-104416.45</v>
      </c>
      <c r="L28" s="32">
        <v>-106267.40683187498</v>
      </c>
      <c r="M28" s="43">
        <v>-109702.66793545007</v>
      </c>
      <c r="N28" s="43">
        <v>-113804.157538114</v>
      </c>
      <c r="O28" s="43">
        <v>-81234.702628384475</v>
      </c>
      <c r="P28" s="44">
        <v>-76155.804615348898</v>
      </c>
      <c r="Q28" s="44">
        <v>-58397</v>
      </c>
      <c r="R28" s="33">
        <v>-66585.27917164375</v>
      </c>
      <c r="S28" s="33">
        <v>-76895</v>
      </c>
      <c r="T28" s="33">
        <v>-61698.732054229658</v>
      </c>
    </row>
    <row r="29" spans="1:20" x14ac:dyDescent="0.45">
      <c r="B29" s="30" t="s">
        <v>40</v>
      </c>
      <c r="C29" s="31">
        <f t="shared" ref="C29:T29" si="4">SUM(C30:C33)</f>
        <v>-64707</v>
      </c>
      <c r="D29" s="31">
        <f t="shared" si="4"/>
        <v>-56460</v>
      </c>
      <c r="E29" s="32">
        <f t="shared" si="4"/>
        <v>-49491.051590000003</v>
      </c>
      <c r="F29" s="32">
        <f t="shared" si="4"/>
        <v>-49629</v>
      </c>
      <c r="G29" s="32">
        <f t="shared" si="4"/>
        <v>-58863</v>
      </c>
      <c r="H29" s="32">
        <f t="shared" si="4"/>
        <v>-60702.261096697097</v>
      </c>
      <c r="I29" s="32">
        <f t="shared" si="4"/>
        <v>-59716</v>
      </c>
      <c r="J29" s="32">
        <f t="shared" si="4"/>
        <v>-57240</v>
      </c>
      <c r="K29" s="32">
        <f t="shared" si="4"/>
        <v>-60927.400999999998</v>
      </c>
      <c r="L29" s="32">
        <f t="shared" si="4"/>
        <v>-47289</v>
      </c>
      <c r="M29" s="43">
        <f t="shared" si="4"/>
        <v>-41490.400000000001</v>
      </c>
      <c r="N29" s="43">
        <f t="shared" si="4"/>
        <v>-43707.972553299995</v>
      </c>
      <c r="O29" s="43">
        <f t="shared" si="4"/>
        <v>-47921</v>
      </c>
      <c r="P29" s="44">
        <f t="shared" si="4"/>
        <v>-41410.806160000007</v>
      </c>
      <c r="Q29" s="44">
        <f t="shared" si="4"/>
        <v>-54567.312319999997</v>
      </c>
      <c r="R29" s="33">
        <f t="shared" si="4"/>
        <v>-80206.976339999994</v>
      </c>
      <c r="S29" s="33">
        <f t="shared" si="4"/>
        <v>-74722.017729999992</v>
      </c>
      <c r="T29" s="33">
        <f t="shared" si="4"/>
        <v>-86269.290999999997</v>
      </c>
    </row>
    <row r="30" spans="1:20" x14ac:dyDescent="0.45">
      <c r="B30" s="23" t="s">
        <v>41</v>
      </c>
      <c r="C30" s="24">
        <v>-18192</v>
      </c>
      <c r="D30" s="24">
        <v>-22319</v>
      </c>
      <c r="E30" s="25">
        <v>-19310.514590000002</v>
      </c>
      <c r="F30" s="25">
        <v>-21386</v>
      </c>
      <c r="G30" s="25">
        <v>-24180</v>
      </c>
      <c r="H30" s="25">
        <v>-23127</v>
      </c>
      <c r="I30" s="25">
        <v>-21236</v>
      </c>
      <c r="J30" s="25">
        <v>-20091</v>
      </c>
      <c r="K30" s="39">
        <v>-20424.170999999998</v>
      </c>
      <c r="L30" s="39">
        <v>-21687</v>
      </c>
      <c r="M30" s="39">
        <v>-20868.400000000001</v>
      </c>
      <c r="N30" s="39">
        <v>-20962</v>
      </c>
      <c r="O30" s="39">
        <v>-22069</v>
      </c>
      <c r="P30" s="39">
        <v>-19519</v>
      </c>
      <c r="Q30" s="39">
        <v>-30857.4</v>
      </c>
      <c r="R30" s="39">
        <v>-43916.041149999997</v>
      </c>
      <c r="S30" s="39">
        <v>-38677.337519999994</v>
      </c>
      <c r="T30" s="39">
        <v>-40418.243000000002</v>
      </c>
    </row>
    <row r="31" spans="1:20" x14ac:dyDescent="0.45">
      <c r="B31" s="23" t="s">
        <v>42</v>
      </c>
      <c r="C31" s="24">
        <v>-24662</v>
      </c>
      <c r="D31" s="24">
        <v>-11793</v>
      </c>
      <c r="E31" s="25">
        <v>-13345.137000000001</v>
      </c>
      <c r="F31" s="25">
        <v>-13565</v>
      </c>
      <c r="G31" s="25">
        <v>-13849</v>
      </c>
      <c r="H31" s="25">
        <v>-20758.261096697101</v>
      </c>
      <c r="I31" s="25">
        <v>-19770</v>
      </c>
      <c r="J31" s="25">
        <v>-19280</v>
      </c>
      <c r="K31" s="39">
        <v>-19275.973000000002</v>
      </c>
      <c r="L31" s="39">
        <v>-14121</v>
      </c>
      <c r="M31" s="39">
        <v>-11565</v>
      </c>
      <c r="N31" s="39">
        <v>-11928.544413299998</v>
      </c>
      <c r="O31" s="39">
        <v>-12135</v>
      </c>
      <c r="P31" s="39">
        <v>-10306.149170000001</v>
      </c>
      <c r="Q31" s="39">
        <v>-12103</v>
      </c>
      <c r="R31" s="39">
        <v>-15236.595509999999</v>
      </c>
      <c r="S31" s="39">
        <v>-14481.573069999999</v>
      </c>
      <c r="T31" s="39">
        <v>-19620.025000000001</v>
      </c>
    </row>
    <row r="32" spans="1:20" x14ac:dyDescent="0.45">
      <c r="B32" s="23" t="s">
        <v>43</v>
      </c>
      <c r="C32" s="24">
        <v>-9530</v>
      </c>
      <c r="D32" s="24">
        <v>-11775</v>
      </c>
      <c r="E32" s="25">
        <v>-7659.4</v>
      </c>
      <c r="F32" s="25">
        <v>-9669</v>
      </c>
      <c r="G32" s="25">
        <v>-9734</v>
      </c>
      <c r="H32" s="25">
        <v>-9088</v>
      </c>
      <c r="I32" s="25">
        <v>-8160</v>
      </c>
      <c r="J32" s="25">
        <v>-7868</v>
      </c>
      <c r="K32" s="39">
        <v>-5806.991</v>
      </c>
      <c r="L32" s="39">
        <v>-4306</v>
      </c>
      <c r="M32" s="39">
        <v>-5237</v>
      </c>
      <c r="N32" s="39">
        <v>-6704.2748800000008</v>
      </c>
      <c r="O32" s="39">
        <v>-7023</v>
      </c>
      <c r="P32" s="39">
        <v>-6184</v>
      </c>
      <c r="Q32" s="39">
        <v>-6544.8707999999997</v>
      </c>
      <c r="R32" s="39">
        <v>-10485.44328</v>
      </c>
      <c r="S32" s="39">
        <v>-8739.3003500000013</v>
      </c>
      <c r="T32" s="39">
        <v>-7265.5079999999998</v>
      </c>
    </row>
    <row r="33" spans="2:28" x14ac:dyDescent="0.45">
      <c r="B33" s="23" t="s">
        <v>44</v>
      </c>
      <c r="C33" s="24">
        <v>-12323</v>
      </c>
      <c r="D33" s="24">
        <v>-10573</v>
      </c>
      <c r="E33" s="25">
        <v>-9176</v>
      </c>
      <c r="F33" s="25">
        <v>-5009</v>
      </c>
      <c r="G33" s="25">
        <v>-11100</v>
      </c>
      <c r="H33" s="25">
        <v>-7729</v>
      </c>
      <c r="I33" s="25">
        <v>-10550</v>
      </c>
      <c r="J33" s="25">
        <v>-10001</v>
      </c>
      <c r="K33" s="39">
        <v>-15420.266</v>
      </c>
      <c r="L33" s="39">
        <v>-7175</v>
      </c>
      <c r="M33" s="39">
        <v>-3820</v>
      </c>
      <c r="N33" s="39">
        <v>-4113.15326</v>
      </c>
      <c r="O33" s="39">
        <v>-6694</v>
      </c>
      <c r="P33" s="39">
        <v>-5401.6569900000004</v>
      </c>
      <c r="Q33" s="39">
        <v>-5062.0415200000007</v>
      </c>
      <c r="R33" s="39">
        <v>-10568.896399999998</v>
      </c>
      <c r="S33" s="39">
        <v>-12823.806789999997</v>
      </c>
      <c r="T33" s="39">
        <v>-18965.514999999999</v>
      </c>
    </row>
    <row r="34" spans="2:28" x14ac:dyDescent="0.45">
      <c r="B34" s="30" t="s">
        <v>45</v>
      </c>
      <c r="C34" s="31"/>
      <c r="D34" s="31"/>
      <c r="E34" s="32"/>
      <c r="F34" s="32"/>
      <c r="G34" s="32"/>
      <c r="H34" s="32"/>
      <c r="I34" s="32"/>
      <c r="J34" s="32"/>
      <c r="K34" s="32"/>
      <c r="L34" s="32"/>
      <c r="M34" s="43">
        <v>-12115</v>
      </c>
      <c r="N34" s="43">
        <v>-12017</v>
      </c>
      <c r="O34" s="43">
        <v>-33728.664903263598</v>
      </c>
      <c r="P34" s="44">
        <v>-13559.5</v>
      </c>
      <c r="Q34" s="44">
        <v>-2790.65559723354</v>
      </c>
      <c r="R34" s="33">
        <v>840.43080999977497</v>
      </c>
      <c r="S34" s="33">
        <v>6016</v>
      </c>
      <c r="T34" s="33">
        <v>-3493.4936910271126</v>
      </c>
    </row>
    <row r="35" spans="2:28" x14ac:dyDescent="0.45">
      <c r="B35" s="30" t="s">
        <v>46</v>
      </c>
      <c r="C35" s="31">
        <f t="shared" ref="C35:O35" si="5">SUM(C36:C45)</f>
        <v>-35509</v>
      </c>
      <c r="D35" s="31">
        <f>SUM(D36:D45)</f>
        <v>-42114</v>
      </c>
      <c r="E35" s="32">
        <f t="shared" si="5"/>
        <v>-54963</v>
      </c>
      <c r="F35" s="32">
        <f t="shared" si="5"/>
        <v>-66806</v>
      </c>
      <c r="G35" s="32">
        <f t="shared" si="5"/>
        <v>-62119</v>
      </c>
      <c r="H35" s="32">
        <f t="shared" si="5"/>
        <v>-80716.648019999993</v>
      </c>
      <c r="I35" s="32">
        <f t="shared" si="5"/>
        <v>-78769</v>
      </c>
      <c r="J35" s="32">
        <f t="shared" si="5"/>
        <v>-71479</v>
      </c>
      <c r="K35" s="32">
        <f>SUM(K36:K45)</f>
        <v>-73205</v>
      </c>
      <c r="L35" s="32">
        <f t="shared" si="5"/>
        <v>-63667.6708</v>
      </c>
      <c r="M35" s="43">
        <f t="shared" si="5"/>
        <v>-71867.899999999994</v>
      </c>
      <c r="N35" s="43">
        <f t="shared" si="5"/>
        <v>-73758.080279999995</v>
      </c>
      <c r="O35" s="43">
        <f t="shared" si="5"/>
        <v>-72128.399999999994</v>
      </c>
      <c r="P35" s="44">
        <f>SUM(P36:P45)</f>
        <v>-71042.112440000128</v>
      </c>
      <c r="Q35" s="44">
        <f>SUM(Q36:Q45)</f>
        <v>-94974.573937160807</v>
      </c>
      <c r="R35" s="33">
        <f>SUM(R36:R45)</f>
        <v>-128521.32923000003</v>
      </c>
      <c r="S35" s="33">
        <f t="shared" ref="S35" si="6">SUM(S36:S45)</f>
        <v>-153947.83853000001</v>
      </c>
      <c r="T35" s="33">
        <f>SUM(T36:T45)</f>
        <v>-144516.821</v>
      </c>
    </row>
    <row r="36" spans="2:28" x14ac:dyDescent="0.45">
      <c r="B36" s="23" t="s">
        <v>47</v>
      </c>
      <c r="C36" s="24">
        <v>-7527</v>
      </c>
      <c r="D36" s="24">
        <v>-3632.9999999999995</v>
      </c>
      <c r="E36" s="25">
        <v>-16591</v>
      </c>
      <c r="F36" s="25">
        <v>-16276.999999999998</v>
      </c>
      <c r="G36" s="25">
        <v>-17658</v>
      </c>
      <c r="H36" s="25">
        <v>-20729</v>
      </c>
      <c r="I36" s="25">
        <v>-23554</v>
      </c>
      <c r="J36" s="25">
        <v>-24384</v>
      </c>
      <c r="K36" s="39">
        <v>-25969</v>
      </c>
      <c r="L36" s="39">
        <v>-26474.187999999998</v>
      </c>
      <c r="M36" s="39">
        <v>-27043.4</v>
      </c>
      <c r="N36" s="39">
        <v>-26813</v>
      </c>
      <c r="O36" s="39">
        <v>-22225</v>
      </c>
      <c r="P36" s="39">
        <v>-23937.950830000002</v>
      </c>
      <c r="Q36" s="39">
        <v>-30458.270439999997</v>
      </c>
      <c r="R36" s="39">
        <v>-24254.120729999995</v>
      </c>
      <c r="S36" s="39">
        <v>-24604.126170000007</v>
      </c>
      <c r="T36" s="39">
        <v>-25542.473999999998</v>
      </c>
    </row>
    <row r="37" spans="2:28" x14ac:dyDescent="0.45">
      <c r="B37" s="23" t="s">
        <v>48</v>
      </c>
      <c r="C37" s="24">
        <v>0</v>
      </c>
      <c r="D37" s="24">
        <v>0</v>
      </c>
      <c r="E37" s="25">
        <v>-6622</v>
      </c>
      <c r="F37" s="25">
        <v>-4831</v>
      </c>
      <c r="G37" s="25">
        <v>-4094</v>
      </c>
      <c r="H37" s="25">
        <v>-5853.6480199999996</v>
      </c>
      <c r="I37" s="25">
        <v>-296</v>
      </c>
      <c r="J37" s="25">
        <v>0</v>
      </c>
      <c r="K37" s="39">
        <v>-164</v>
      </c>
      <c r="L37" s="39">
        <v>-254.48280000000003</v>
      </c>
      <c r="M37" s="39">
        <v>-803</v>
      </c>
      <c r="N37" s="39">
        <v>-1250</v>
      </c>
      <c r="O37" s="39">
        <v>-1030</v>
      </c>
      <c r="P37" s="39">
        <v>-2235.6</v>
      </c>
      <c r="Q37" s="39">
        <v>-1874.1280400000001</v>
      </c>
      <c r="R37" s="39">
        <v>-876.73028000000011</v>
      </c>
      <c r="S37" s="39">
        <v>-3798.9004500000001</v>
      </c>
      <c r="T37" s="39">
        <v>-695.97</v>
      </c>
    </row>
    <row r="38" spans="2:28" x14ac:dyDescent="0.45">
      <c r="B38" s="23" t="s">
        <v>49</v>
      </c>
      <c r="C38" s="24">
        <v>0</v>
      </c>
      <c r="D38" s="24">
        <v>0</v>
      </c>
      <c r="E38" s="25">
        <v>0</v>
      </c>
      <c r="F38" s="25">
        <v>0</v>
      </c>
      <c r="G38" s="25">
        <v>0</v>
      </c>
      <c r="H38" s="25">
        <v>-8931</v>
      </c>
      <c r="I38" s="25">
        <v>-5687</v>
      </c>
      <c r="J38" s="25">
        <v>-3858</v>
      </c>
      <c r="K38" s="39">
        <v>0</v>
      </c>
      <c r="L38" s="39">
        <v>0</v>
      </c>
      <c r="M38" s="39">
        <v>0</v>
      </c>
      <c r="N38" s="39">
        <v>0</v>
      </c>
      <c r="O38" s="39">
        <v>0</v>
      </c>
      <c r="P38" s="39">
        <v>0</v>
      </c>
      <c r="Q38" s="39">
        <v>0</v>
      </c>
      <c r="R38" s="39">
        <v>0</v>
      </c>
      <c r="S38" s="39">
        <v>0</v>
      </c>
      <c r="T38" s="39">
        <v>0</v>
      </c>
    </row>
    <row r="39" spans="2:28" x14ac:dyDescent="0.45">
      <c r="B39" s="23" t="s">
        <v>50</v>
      </c>
      <c r="C39" s="24">
        <v>-15333</v>
      </c>
      <c r="D39" s="24">
        <v>-19337</v>
      </c>
      <c r="E39" s="25">
        <v>-15587.999999999998</v>
      </c>
      <c r="F39" s="25">
        <v>-17532</v>
      </c>
      <c r="G39" s="25">
        <v>-16967</v>
      </c>
      <c r="H39" s="25">
        <v>-20165</v>
      </c>
      <c r="I39" s="25">
        <v>-27387</v>
      </c>
      <c r="J39" s="25">
        <v>-23245</v>
      </c>
      <c r="K39" s="39">
        <v>-8734</v>
      </c>
      <c r="L39" s="39">
        <v>-8928</v>
      </c>
      <c r="M39" s="39">
        <v>-8918</v>
      </c>
      <c r="N39" s="39">
        <v>-9208.5802800000001</v>
      </c>
      <c r="O39" s="39">
        <v>-9246</v>
      </c>
      <c r="P39" s="39">
        <v>-9916.7000000000007</v>
      </c>
      <c r="Q39" s="39">
        <v>-9731</v>
      </c>
      <c r="R39" s="39">
        <v>-10390.107820000001</v>
      </c>
      <c r="S39" s="39">
        <v>-12364.075810000002</v>
      </c>
      <c r="T39" s="39">
        <v>-13166.111999999999</v>
      </c>
    </row>
    <row r="40" spans="2:28" x14ac:dyDescent="0.45">
      <c r="B40" s="23" t="s">
        <v>28</v>
      </c>
      <c r="C40" s="24">
        <v>-9371</v>
      </c>
      <c r="D40" s="24">
        <v>-10746</v>
      </c>
      <c r="E40" s="25">
        <v>-6378</v>
      </c>
      <c r="F40" s="25">
        <v>-9046</v>
      </c>
      <c r="G40" s="25">
        <v>-23400</v>
      </c>
      <c r="H40" s="25">
        <v>-25038</v>
      </c>
      <c r="I40" s="25">
        <v>-21845</v>
      </c>
      <c r="J40" s="25">
        <v>-19992</v>
      </c>
      <c r="K40" s="39">
        <v>-11210</v>
      </c>
      <c r="L40" s="39">
        <v>-4407</v>
      </c>
      <c r="M40" s="39">
        <v>-4094.5</v>
      </c>
      <c r="N40" s="39">
        <v>-4177</v>
      </c>
      <c r="O40" s="39">
        <v>-3780</v>
      </c>
      <c r="P40" s="39">
        <v>-3688.1096499999999</v>
      </c>
      <c r="Q40" s="39">
        <v>-4064.7903871999997</v>
      </c>
      <c r="R40" s="39">
        <v>-10927.961359999999</v>
      </c>
      <c r="S40" s="39">
        <v>-8324.7493900000009</v>
      </c>
      <c r="T40" s="39">
        <v>-15176.512000000001</v>
      </c>
    </row>
    <row r="41" spans="2:28" x14ac:dyDescent="0.45">
      <c r="B41" s="23" t="s">
        <v>24</v>
      </c>
      <c r="C41" s="24" t="s">
        <v>25</v>
      </c>
      <c r="D41" s="24" t="s">
        <v>25</v>
      </c>
      <c r="E41" s="25" t="s">
        <v>25</v>
      </c>
      <c r="F41" s="25" t="s">
        <v>25</v>
      </c>
      <c r="G41" s="25" t="s">
        <v>25</v>
      </c>
      <c r="H41" s="25" t="s">
        <v>25</v>
      </c>
      <c r="I41" s="25" t="s">
        <v>25</v>
      </c>
      <c r="J41" s="25" t="s">
        <v>25</v>
      </c>
      <c r="K41" s="25">
        <v>-17197</v>
      </c>
      <c r="L41" s="25">
        <v>-14270</v>
      </c>
      <c r="M41" s="25">
        <v>-12996</v>
      </c>
      <c r="N41" s="25">
        <v>-17635.5</v>
      </c>
      <c r="O41" s="25">
        <v>-20182</v>
      </c>
      <c r="P41" s="25">
        <v>-21105.292150000092</v>
      </c>
      <c r="Q41" s="25">
        <v>-32918.385069960801</v>
      </c>
      <c r="R41" s="25">
        <v>-71284.840960000045</v>
      </c>
      <c r="S41" s="25">
        <v>-88461</v>
      </c>
      <c r="T41" s="25">
        <v>-76485.555999999997</v>
      </c>
    </row>
    <row r="42" spans="2:28" x14ac:dyDescent="0.45">
      <c r="B42" s="23" t="s">
        <v>51</v>
      </c>
      <c r="C42" s="24">
        <v>-1279</v>
      </c>
      <c r="D42" s="24">
        <v>-5071</v>
      </c>
      <c r="E42" s="25">
        <v>-7116.0000000000009</v>
      </c>
      <c r="F42" s="25">
        <v>-3611</v>
      </c>
      <c r="G42" s="25">
        <v>0</v>
      </c>
      <c r="H42" s="25">
        <v>0</v>
      </c>
      <c r="I42" s="25">
        <v>0</v>
      </c>
      <c r="J42" s="25">
        <v>0</v>
      </c>
      <c r="K42" s="39">
        <v>0</v>
      </c>
      <c r="L42" s="39">
        <v>0</v>
      </c>
      <c r="M42" s="39">
        <v>0</v>
      </c>
      <c r="N42" s="39">
        <v>0</v>
      </c>
      <c r="O42" s="39">
        <v>0</v>
      </c>
      <c r="P42" s="39">
        <v>0</v>
      </c>
      <c r="Q42" s="39">
        <v>0</v>
      </c>
      <c r="R42" s="39">
        <v>0</v>
      </c>
      <c r="S42" s="39">
        <v>0</v>
      </c>
      <c r="T42" s="39">
        <v>0</v>
      </c>
    </row>
    <row r="43" spans="2:28" x14ac:dyDescent="0.45">
      <c r="B43" s="23" t="s">
        <v>52</v>
      </c>
      <c r="C43" s="24">
        <v>0</v>
      </c>
      <c r="D43" s="24">
        <v>-96</v>
      </c>
      <c r="E43" s="25">
        <v>-2668</v>
      </c>
      <c r="F43" s="25">
        <v>0</v>
      </c>
      <c r="G43" s="25">
        <v>0</v>
      </c>
      <c r="H43" s="25">
        <v>0</v>
      </c>
      <c r="I43" s="25">
        <v>0</v>
      </c>
      <c r="J43" s="25">
        <v>0</v>
      </c>
      <c r="K43" s="39">
        <v>0</v>
      </c>
      <c r="L43" s="39">
        <v>0</v>
      </c>
      <c r="M43" s="39">
        <v>0</v>
      </c>
      <c r="N43" s="39">
        <v>0</v>
      </c>
      <c r="O43" s="39">
        <v>0</v>
      </c>
      <c r="P43" s="39">
        <v>0</v>
      </c>
      <c r="Q43" s="39">
        <v>0</v>
      </c>
      <c r="R43" s="39">
        <v>0</v>
      </c>
      <c r="S43" s="39">
        <v>0</v>
      </c>
      <c r="T43" s="39">
        <v>0</v>
      </c>
    </row>
    <row r="44" spans="2:28" x14ac:dyDescent="0.45">
      <c r="B44" s="23" t="s">
        <v>53</v>
      </c>
      <c r="C44" s="24">
        <v>0</v>
      </c>
      <c r="D44" s="24">
        <v>0</v>
      </c>
      <c r="E44" s="25">
        <v>0</v>
      </c>
      <c r="F44" s="25">
        <v>0</v>
      </c>
      <c r="G44" s="25">
        <v>0</v>
      </c>
      <c r="H44" s="25">
        <v>0</v>
      </c>
      <c r="I44" s="25">
        <v>0</v>
      </c>
      <c r="J44" s="25">
        <v>0</v>
      </c>
      <c r="K44" s="39">
        <v>-7576</v>
      </c>
      <c r="L44" s="39">
        <v>-8944</v>
      </c>
      <c r="M44" s="39">
        <v>-18013</v>
      </c>
      <c r="N44" s="39">
        <v>-14674</v>
      </c>
      <c r="O44" s="39">
        <v>-15665.4</v>
      </c>
      <c r="P44" s="39">
        <v>-10158.459810000033</v>
      </c>
      <c r="Q44" s="39">
        <v>-15928</v>
      </c>
      <c r="R44" s="39">
        <v>-10787.568080000003</v>
      </c>
      <c r="S44" s="39">
        <v>-16394.986710000001</v>
      </c>
      <c r="T44" s="39">
        <v>-13450.197</v>
      </c>
    </row>
    <row r="45" spans="2:28" x14ac:dyDescent="0.45">
      <c r="B45" s="23" t="s">
        <v>54</v>
      </c>
      <c r="C45" s="24">
        <v>-1999</v>
      </c>
      <c r="D45" s="24">
        <v>-3231.0000000000005</v>
      </c>
      <c r="E45" s="25">
        <v>0</v>
      </c>
      <c r="F45" s="25">
        <v>-15508.999999999998</v>
      </c>
      <c r="G45" s="25">
        <v>0</v>
      </c>
      <c r="H45" s="25">
        <v>0</v>
      </c>
      <c r="I45" s="25">
        <v>0</v>
      </c>
      <c r="J45" s="25">
        <v>0</v>
      </c>
      <c r="K45" s="39">
        <v>-2355</v>
      </c>
      <c r="L45" s="39">
        <v>-390</v>
      </c>
      <c r="M45" s="39">
        <v>0</v>
      </c>
      <c r="N45" s="39">
        <v>0</v>
      </c>
      <c r="O45" s="39">
        <v>0</v>
      </c>
      <c r="P45" s="39">
        <v>0</v>
      </c>
      <c r="Q45" s="39">
        <v>0</v>
      </c>
      <c r="R45" s="39">
        <v>0</v>
      </c>
      <c r="S45" s="39">
        <v>0</v>
      </c>
      <c r="T45" s="39">
        <v>0</v>
      </c>
    </row>
    <row r="46" spans="2:28" x14ac:dyDescent="0.45">
      <c r="B46" s="30" t="s">
        <v>55</v>
      </c>
      <c r="C46" s="45">
        <f t="shared" ref="C46:L46" si="7">SUM(C18,C19,C24,C27:C29,C35)</f>
        <v>22869</v>
      </c>
      <c r="D46" s="45">
        <f t="shared" si="7"/>
        <v>53396</v>
      </c>
      <c r="E46" s="33">
        <f t="shared" si="7"/>
        <v>22837.53816000004</v>
      </c>
      <c r="F46" s="33">
        <f t="shared" si="7"/>
        <v>96063.514179999998</v>
      </c>
      <c r="G46" s="33">
        <f t="shared" si="7"/>
        <v>167790</v>
      </c>
      <c r="H46" s="33">
        <f t="shared" si="7"/>
        <v>154804.09088330396</v>
      </c>
      <c r="I46" s="33">
        <f t="shared" si="7"/>
        <v>121376.98694210005</v>
      </c>
      <c r="J46" s="33">
        <f t="shared" si="7"/>
        <v>144772.40000000002</v>
      </c>
      <c r="K46" s="33">
        <f t="shared" si="7"/>
        <v>210867.33018000005</v>
      </c>
      <c r="L46" s="33">
        <f t="shared" si="7"/>
        <v>95193.749334818887</v>
      </c>
      <c r="M46" s="33">
        <f t="shared" ref="M46:Q46" si="8">SUM(M18,M19,M24,M26:M29,M35,M34)</f>
        <v>-315999.6679354501</v>
      </c>
      <c r="N46" s="33">
        <f t="shared" si="8"/>
        <v>-644886.14189137705</v>
      </c>
      <c r="O46" s="33">
        <f t="shared" si="8"/>
        <v>108215.25527835201</v>
      </c>
      <c r="P46" s="33">
        <f t="shared" si="8"/>
        <v>129246.48640865088</v>
      </c>
      <c r="Q46" s="33">
        <f t="shared" si="8"/>
        <v>165387.8710563546</v>
      </c>
      <c r="R46" s="33">
        <f>SUM(R18,R19,R24,R26:R29,R35,R34)</f>
        <v>218416.98945348794</v>
      </c>
      <c r="S46" s="33">
        <f t="shared" ref="S46" si="9">SUM(S18,S19,S24,S26:S29,S35,S34)</f>
        <v>97561.33987730174</v>
      </c>
      <c r="T46" s="33">
        <f>SUM(T18,T19,T24,T26:T29,T35,T34)</f>
        <v>155903.2595647432</v>
      </c>
      <c r="W46" s="30" t="s">
        <v>55</v>
      </c>
      <c r="X46" s="33">
        <v>129246.48640865088</v>
      </c>
      <c r="Y46" s="33">
        <v>165387.8710563546</v>
      </c>
      <c r="Z46" s="33">
        <v>218416.98945348794</v>
      </c>
      <c r="AA46" s="33">
        <v>97561.33987730174</v>
      </c>
      <c r="AB46" s="33">
        <v>155903.2595647432</v>
      </c>
    </row>
    <row r="47" spans="2:28" ht="6" customHeight="1" x14ac:dyDescent="0.45">
      <c r="B47" s="30"/>
      <c r="C47" s="45"/>
      <c r="D47" s="45"/>
      <c r="E47" s="33"/>
      <c r="F47" s="33"/>
      <c r="G47" s="33"/>
      <c r="H47" s="33"/>
      <c r="I47" s="33"/>
      <c r="J47" s="33"/>
      <c r="K47" s="33"/>
      <c r="L47" s="33"/>
      <c r="M47" s="33"/>
      <c r="N47" s="33"/>
      <c r="O47" s="33"/>
      <c r="P47" s="33"/>
      <c r="Q47" s="33"/>
      <c r="R47" s="33"/>
      <c r="S47" s="33"/>
      <c r="T47" s="33"/>
    </row>
    <row r="48" spans="2:28" x14ac:dyDescent="0.45">
      <c r="B48" s="30" t="s">
        <v>56</v>
      </c>
      <c r="C48" s="45">
        <f t="shared" ref="C48:N48" si="10">SUM(C49:C49)</f>
        <v>1669</v>
      </c>
      <c r="D48" s="45">
        <f t="shared" si="10"/>
        <v>884</v>
      </c>
      <c r="E48" s="33">
        <f t="shared" si="10"/>
        <v>610.18203000000005</v>
      </c>
      <c r="F48" s="33">
        <f t="shared" si="10"/>
        <v>3229</v>
      </c>
      <c r="G48" s="33">
        <f t="shared" si="10"/>
        <v>10940.994720000001</v>
      </c>
      <c r="H48" s="33">
        <f t="shared" si="10"/>
        <v>15902.131569999998</v>
      </c>
      <c r="I48" s="33">
        <f t="shared" si="10"/>
        <v>12334</v>
      </c>
      <c r="J48" s="33">
        <f t="shared" si="10"/>
        <v>11666.4</v>
      </c>
      <c r="K48" s="33">
        <f t="shared" si="10"/>
        <v>20932.477999999999</v>
      </c>
      <c r="L48" s="33">
        <f t="shared" si="10"/>
        <v>23882</v>
      </c>
      <c r="M48" s="33">
        <f t="shared" si="10"/>
        <v>17793</v>
      </c>
      <c r="N48" s="33">
        <f t="shared" si="10"/>
        <v>14533.584416621001</v>
      </c>
      <c r="O48" s="33">
        <f t="shared" ref="O48:T48" si="11">SUM(O49:O51)</f>
        <v>14849.4</v>
      </c>
      <c r="P48" s="33">
        <f t="shared" si="11"/>
        <v>26508</v>
      </c>
      <c r="Q48" s="33">
        <f t="shared" si="11"/>
        <v>23670</v>
      </c>
      <c r="R48" s="33">
        <f t="shared" si="11"/>
        <v>30478.26008</v>
      </c>
      <c r="S48" s="33">
        <f t="shared" si="11"/>
        <v>38859</v>
      </c>
      <c r="T48" s="33">
        <f t="shared" si="11"/>
        <v>27688.041000000001</v>
      </c>
      <c r="W48" s="30" t="s">
        <v>186</v>
      </c>
      <c r="X48" s="33">
        <f t="shared" ref="X48:AB48" si="12">SUM(X49:X61)</f>
        <v>-101475</v>
      </c>
      <c r="Y48" s="33">
        <f t="shared" si="12"/>
        <v>-196401</v>
      </c>
      <c r="Z48" s="33">
        <f t="shared" si="12"/>
        <v>-40014.987699999998</v>
      </c>
      <c r="AA48" s="33">
        <f t="shared" si="12"/>
        <v>-22231</v>
      </c>
      <c r="AB48" s="33">
        <f t="shared" si="12"/>
        <v>-33620.584000000003</v>
      </c>
    </row>
    <row r="49" spans="2:28" x14ac:dyDescent="0.45">
      <c r="B49" s="23" t="s">
        <v>57</v>
      </c>
      <c r="C49" s="24">
        <v>1669</v>
      </c>
      <c r="D49" s="24">
        <v>884</v>
      </c>
      <c r="E49" s="25">
        <v>610.18203000000005</v>
      </c>
      <c r="F49" s="25">
        <v>3229</v>
      </c>
      <c r="G49" s="25">
        <v>10940.994720000001</v>
      </c>
      <c r="H49" s="25">
        <v>15902.131569999998</v>
      </c>
      <c r="I49" s="25">
        <v>12334</v>
      </c>
      <c r="J49" s="25">
        <v>11666.4</v>
      </c>
      <c r="K49" s="26">
        <v>20932.477999999999</v>
      </c>
      <c r="L49" s="26">
        <v>23882</v>
      </c>
      <c r="M49" s="39">
        <v>17793</v>
      </c>
      <c r="N49" s="39">
        <v>14533.584416621001</v>
      </c>
      <c r="O49" s="39">
        <v>14849.4</v>
      </c>
      <c r="P49" s="39">
        <v>18920</v>
      </c>
      <c r="Q49" s="39">
        <v>23631</v>
      </c>
      <c r="R49" s="39">
        <v>30338.022079999999</v>
      </c>
      <c r="S49" s="39">
        <v>37229</v>
      </c>
      <c r="T49" s="39">
        <v>24318.04</v>
      </c>
      <c r="W49" s="23" t="s">
        <v>57</v>
      </c>
      <c r="X49" s="39">
        <v>18920</v>
      </c>
      <c r="Y49" s="39">
        <v>23631</v>
      </c>
      <c r="Z49" s="39">
        <v>30338.022079999999</v>
      </c>
      <c r="AA49" s="39">
        <v>37229</v>
      </c>
      <c r="AB49" s="39">
        <v>24318.04</v>
      </c>
    </row>
    <row r="50" spans="2:28" x14ac:dyDescent="0.45">
      <c r="B50" s="23" t="s">
        <v>59</v>
      </c>
      <c r="C50" s="46">
        <v>0</v>
      </c>
      <c r="D50" s="46">
        <v>0</v>
      </c>
      <c r="E50" s="39">
        <v>0</v>
      </c>
      <c r="F50" s="39">
        <v>0</v>
      </c>
      <c r="G50" s="39">
        <v>0</v>
      </c>
      <c r="H50" s="39">
        <v>0</v>
      </c>
      <c r="I50" s="39">
        <v>0</v>
      </c>
      <c r="J50" s="39">
        <v>0</v>
      </c>
      <c r="K50" s="39">
        <v>0</v>
      </c>
      <c r="L50" s="39">
        <v>0</v>
      </c>
      <c r="M50" s="39">
        <v>0</v>
      </c>
      <c r="N50" s="39">
        <v>0</v>
      </c>
      <c r="O50" s="39">
        <v>0</v>
      </c>
      <c r="P50" s="39">
        <v>7367</v>
      </c>
      <c r="Q50" s="39">
        <v>0</v>
      </c>
      <c r="R50" s="39">
        <v>0</v>
      </c>
      <c r="S50" s="39">
        <v>1365</v>
      </c>
      <c r="T50" s="39">
        <v>4049.06</v>
      </c>
      <c r="W50" s="23" t="s">
        <v>59</v>
      </c>
      <c r="X50" s="39">
        <v>7367</v>
      </c>
      <c r="Y50" s="39">
        <v>0</v>
      </c>
      <c r="Z50" s="39">
        <v>0</v>
      </c>
      <c r="AA50" s="39">
        <v>1365</v>
      </c>
      <c r="AB50" s="39">
        <v>4049.06</v>
      </c>
    </row>
    <row r="51" spans="2:28" x14ac:dyDescent="0.45">
      <c r="B51" s="23" t="s">
        <v>60</v>
      </c>
      <c r="C51" s="46">
        <v>0</v>
      </c>
      <c r="D51" s="46">
        <v>0</v>
      </c>
      <c r="E51" s="39">
        <v>0</v>
      </c>
      <c r="F51" s="39">
        <v>0</v>
      </c>
      <c r="G51" s="39">
        <v>0</v>
      </c>
      <c r="H51" s="39">
        <v>0</v>
      </c>
      <c r="I51" s="39">
        <v>0</v>
      </c>
      <c r="J51" s="39">
        <v>0</v>
      </c>
      <c r="K51" s="39">
        <v>0</v>
      </c>
      <c r="L51" s="39">
        <v>0</v>
      </c>
      <c r="M51" s="39">
        <v>0</v>
      </c>
      <c r="N51" s="39">
        <v>0</v>
      </c>
      <c r="O51" s="39">
        <v>0</v>
      </c>
      <c r="P51" s="39">
        <v>221</v>
      </c>
      <c r="Q51" s="39">
        <v>39</v>
      </c>
      <c r="R51" s="39">
        <v>140.238</v>
      </c>
      <c r="S51" s="39">
        <v>265</v>
      </c>
      <c r="T51" s="39">
        <v>-679.05899999999997</v>
      </c>
      <c r="W51" s="23" t="s">
        <v>60</v>
      </c>
      <c r="X51" s="39">
        <v>221</v>
      </c>
      <c r="Y51" s="39">
        <v>39</v>
      </c>
      <c r="Z51" s="39">
        <v>140.238</v>
      </c>
      <c r="AA51" s="39">
        <v>265</v>
      </c>
      <c r="AB51" s="39">
        <v>-679.05899999999997</v>
      </c>
    </row>
    <row r="52" spans="2:28" x14ac:dyDescent="0.45">
      <c r="B52" s="30" t="s">
        <v>61</v>
      </c>
      <c r="C52" s="45">
        <f t="shared" ref="C52:T52" si="13">SUM(C53:C62)</f>
        <v>-3268</v>
      </c>
      <c r="D52" s="45">
        <f t="shared" si="13"/>
        <v>-10105</v>
      </c>
      <c r="E52" s="33">
        <f t="shared" si="13"/>
        <v>-4760.3949300000004</v>
      </c>
      <c r="F52" s="33">
        <f t="shared" si="13"/>
        <v>-17669</v>
      </c>
      <c r="G52" s="33">
        <f t="shared" si="13"/>
        <v>-10491.581414500013</v>
      </c>
      <c r="H52" s="33">
        <f t="shared" si="13"/>
        <v>-59310.061595699975</v>
      </c>
      <c r="I52" s="33">
        <f t="shared" si="13"/>
        <v>-23154</v>
      </c>
      <c r="J52" s="33">
        <f t="shared" si="13"/>
        <v>-50136</v>
      </c>
      <c r="K52" s="33">
        <f t="shared" si="13"/>
        <v>-88517.84</v>
      </c>
      <c r="L52" s="33">
        <f t="shared" si="13"/>
        <v>-60794</v>
      </c>
      <c r="M52" s="33">
        <f t="shared" si="13"/>
        <v>-104150</v>
      </c>
      <c r="N52" s="33">
        <f t="shared" si="13"/>
        <v>-47500.7</v>
      </c>
      <c r="O52" s="33">
        <f t="shared" si="13"/>
        <v>-42882.8</v>
      </c>
      <c r="P52" s="33">
        <f t="shared" si="13"/>
        <v>-127983</v>
      </c>
      <c r="Q52" s="33">
        <f t="shared" si="13"/>
        <v>-220071</v>
      </c>
      <c r="R52" s="33">
        <f t="shared" si="13"/>
        <v>-70493.247780000005</v>
      </c>
      <c r="S52" s="33">
        <f t="shared" si="13"/>
        <v>-61090</v>
      </c>
      <c r="T52" s="33">
        <f t="shared" si="13"/>
        <v>-61308.625</v>
      </c>
      <c r="W52" s="23" t="s">
        <v>62</v>
      </c>
      <c r="X52" s="39">
        <v>0</v>
      </c>
      <c r="Y52" s="39">
        <v>0</v>
      </c>
      <c r="Z52" s="39">
        <v>0</v>
      </c>
      <c r="AA52" s="39">
        <v>0</v>
      </c>
      <c r="AB52" s="39">
        <v>0</v>
      </c>
    </row>
    <row r="53" spans="2:28" x14ac:dyDescent="0.45">
      <c r="B53" s="23" t="s">
        <v>62</v>
      </c>
      <c r="C53" s="24">
        <v>-2476</v>
      </c>
      <c r="D53" s="24">
        <v>-8937</v>
      </c>
      <c r="E53" s="25">
        <v>-3235.0000000000005</v>
      </c>
      <c r="F53" s="25">
        <v>-6053</v>
      </c>
      <c r="G53" s="25">
        <v>-7404.5814145000131</v>
      </c>
      <c r="H53" s="25">
        <v>-7681.3082856999781</v>
      </c>
      <c r="I53" s="25">
        <v>-8903</v>
      </c>
      <c r="J53" s="25">
        <v>-5245</v>
      </c>
      <c r="K53" s="39">
        <v>-28626.697</v>
      </c>
      <c r="L53" s="39">
        <v>-7972</v>
      </c>
      <c r="M53" s="39">
        <v>-27215</v>
      </c>
      <c r="N53" s="39">
        <v>0</v>
      </c>
      <c r="O53" s="39">
        <v>0</v>
      </c>
      <c r="P53" s="39">
        <v>0</v>
      </c>
      <c r="Q53" s="39">
        <v>0</v>
      </c>
      <c r="R53" s="39">
        <v>0</v>
      </c>
      <c r="S53" s="39">
        <v>0</v>
      </c>
      <c r="T53" s="39">
        <v>0</v>
      </c>
      <c r="W53" s="23" t="s">
        <v>64</v>
      </c>
      <c r="X53" s="39">
        <v>0</v>
      </c>
      <c r="Y53" s="39">
        <v>0</v>
      </c>
      <c r="Z53" s="39">
        <v>0</v>
      </c>
      <c r="AA53" s="39">
        <v>0</v>
      </c>
      <c r="AB53" s="39">
        <v>0.29799999999999999</v>
      </c>
    </row>
    <row r="54" spans="2:28" x14ac:dyDescent="0.45">
      <c r="B54" s="23" t="s">
        <v>64</v>
      </c>
      <c r="C54" s="24">
        <v>0</v>
      </c>
      <c r="D54" s="24">
        <v>0</v>
      </c>
      <c r="E54" s="25">
        <v>0</v>
      </c>
      <c r="F54" s="25">
        <v>0</v>
      </c>
      <c r="G54" s="25">
        <v>0</v>
      </c>
      <c r="H54" s="25">
        <v>0</v>
      </c>
      <c r="I54" s="25">
        <v>0</v>
      </c>
      <c r="J54" s="25">
        <v>0</v>
      </c>
      <c r="K54" s="39">
        <v>0</v>
      </c>
      <c r="L54" s="39">
        <v>0</v>
      </c>
      <c r="M54" s="39">
        <v>-23502</v>
      </c>
      <c r="N54" s="39">
        <v>-149</v>
      </c>
      <c r="O54" s="39">
        <v>-39.4</v>
      </c>
      <c r="P54" s="39">
        <v>0</v>
      </c>
      <c r="Q54" s="39">
        <v>0</v>
      </c>
      <c r="R54" s="39">
        <v>0</v>
      </c>
      <c r="S54" s="39">
        <v>0</v>
      </c>
      <c r="T54" s="39">
        <v>0.29799999999999999</v>
      </c>
      <c r="W54" s="23" t="s">
        <v>65</v>
      </c>
      <c r="X54" s="39">
        <v>0</v>
      </c>
      <c r="Y54" s="39">
        <v>0</v>
      </c>
      <c r="Z54" s="39">
        <v>-535.24778000000003</v>
      </c>
      <c r="AA54" s="39">
        <v>0</v>
      </c>
      <c r="AB54" s="39">
        <v>0</v>
      </c>
    </row>
    <row r="55" spans="2:28" x14ac:dyDescent="0.45">
      <c r="B55" s="23" t="s">
        <v>65</v>
      </c>
      <c r="C55" s="39">
        <v>0</v>
      </c>
      <c r="D55" s="39">
        <v>0</v>
      </c>
      <c r="E55" s="39">
        <v>0</v>
      </c>
      <c r="F55" s="39">
        <v>0</v>
      </c>
      <c r="G55" s="39">
        <v>0</v>
      </c>
      <c r="H55" s="39">
        <v>0</v>
      </c>
      <c r="I55" s="39">
        <v>0</v>
      </c>
      <c r="J55" s="39">
        <v>0</v>
      </c>
      <c r="K55" s="39">
        <v>0</v>
      </c>
      <c r="L55" s="39">
        <v>0</v>
      </c>
      <c r="M55" s="39">
        <v>0</v>
      </c>
      <c r="N55" s="39">
        <v>0</v>
      </c>
      <c r="O55" s="39">
        <v>0</v>
      </c>
      <c r="P55" s="39">
        <v>0</v>
      </c>
      <c r="Q55" s="39">
        <v>0</v>
      </c>
      <c r="R55" s="39">
        <v>-535.24778000000003</v>
      </c>
      <c r="S55" s="39">
        <v>0</v>
      </c>
      <c r="T55" s="39">
        <v>0</v>
      </c>
      <c r="W55" s="23" t="s">
        <v>66</v>
      </c>
      <c r="X55" s="39">
        <v>0</v>
      </c>
      <c r="Y55" s="39">
        <v>0</v>
      </c>
      <c r="Z55" s="39">
        <v>0</v>
      </c>
      <c r="AA55" s="39">
        <v>0</v>
      </c>
      <c r="AB55" s="39">
        <v>0</v>
      </c>
    </row>
    <row r="56" spans="2:28" x14ac:dyDescent="0.45">
      <c r="B56" s="23" t="s">
        <v>66</v>
      </c>
      <c r="C56" s="24">
        <v>0</v>
      </c>
      <c r="D56" s="24">
        <v>0</v>
      </c>
      <c r="E56" s="25">
        <v>0</v>
      </c>
      <c r="F56" s="25">
        <v>0</v>
      </c>
      <c r="G56" s="25">
        <v>0</v>
      </c>
      <c r="H56" s="25">
        <v>-41177.710799999993</v>
      </c>
      <c r="I56" s="25">
        <v>0</v>
      </c>
      <c r="J56" s="25">
        <v>0</v>
      </c>
      <c r="K56" s="39">
        <v>0</v>
      </c>
      <c r="L56" s="39">
        <v>0</v>
      </c>
      <c r="M56" s="39">
        <v>0</v>
      </c>
      <c r="N56" s="39">
        <v>0</v>
      </c>
      <c r="O56" s="39">
        <v>0</v>
      </c>
      <c r="P56" s="39">
        <v>0</v>
      </c>
      <c r="Q56" s="39">
        <v>0</v>
      </c>
      <c r="R56" s="39">
        <v>0</v>
      </c>
      <c r="S56" s="39">
        <v>0</v>
      </c>
      <c r="T56" s="39">
        <v>0</v>
      </c>
      <c r="W56" s="23" t="s">
        <v>67</v>
      </c>
      <c r="X56" s="39">
        <v>-1225</v>
      </c>
      <c r="Y56" s="39">
        <v>-987</v>
      </c>
      <c r="Z56" s="39">
        <v>0</v>
      </c>
      <c r="AA56" s="39">
        <v>0</v>
      </c>
      <c r="AB56" s="39">
        <v>-2543.7739999999999</v>
      </c>
    </row>
    <row r="57" spans="2:28" x14ac:dyDescent="0.45">
      <c r="B57" s="23" t="s">
        <v>67</v>
      </c>
      <c r="C57" s="46">
        <v>0</v>
      </c>
      <c r="D57" s="46">
        <v>0</v>
      </c>
      <c r="E57" s="39">
        <v>0</v>
      </c>
      <c r="F57" s="39">
        <v>0</v>
      </c>
      <c r="G57" s="39">
        <v>0</v>
      </c>
      <c r="H57" s="39">
        <v>0</v>
      </c>
      <c r="I57" s="39">
        <v>0</v>
      </c>
      <c r="J57" s="39">
        <v>0</v>
      </c>
      <c r="K57" s="39">
        <v>0</v>
      </c>
      <c r="L57" s="39">
        <v>0</v>
      </c>
      <c r="M57" s="39">
        <v>0</v>
      </c>
      <c r="N57" s="39">
        <v>0</v>
      </c>
      <c r="O57" s="39">
        <v>0</v>
      </c>
      <c r="P57" s="39">
        <v>-1225</v>
      </c>
      <c r="Q57" s="39">
        <v>-987</v>
      </c>
      <c r="R57" s="39">
        <v>0</v>
      </c>
      <c r="S57" s="39">
        <v>0</v>
      </c>
      <c r="T57" s="39">
        <v>-2543.7739999999999</v>
      </c>
      <c r="W57" s="23" t="s">
        <v>68</v>
      </c>
      <c r="X57" s="39">
        <v>0</v>
      </c>
      <c r="Y57" s="39">
        <v>-1927</v>
      </c>
      <c r="Z57" s="39">
        <v>-5762</v>
      </c>
      <c r="AA57" s="39">
        <v>0</v>
      </c>
      <c r="AB57" s="39">
        <v>0</v>
      </c>
    </row>
    <row r="58" spans="2:28" x14ac:dyDescent="0.45">
      <c r="B58" s="23" t="s">
        <v>68</v>
      </c>
      <c r="C58" s="46">
        <v>0</v>
      </c>
      <c r="D58" s="46">
        <v>0</v>
      </c>
      <c r="E58" s="39">
        <v>0</v>
      </c>
      <c r="F58" s="39">
        <v>0</v>
      </c>
      <c r="G58" s="39">
        <v>0</v>
      </c>
      <c r="H58" s="39">
        <v>0</v>
      </c>
      <c r="I58" s="39">
        <v>0</v>
      </c>
      <c r="J58" s="39">
        <v>0</v>
      </c>
      <c r="K58" s="39">
        <v>0</v>
      </c>
      <c r="L58" s="39">
        <v>0</v>
      </c>
      <c r="M58" s="39">
        <v>0</v>
      </c>
      <c r="N58" s="39">
        <v>0</v>
      </c>
      <c r="O58" s="39">
        <v>0</v>
      </c>
      <c r="P58" s="39">
        <v>0</v>
      </c>
      <c r="Q58" s="39">
        <v>-1927</v>
      </c>
      <c r="R58" s="39">
        <v>-5762</v>
      </c>
      <c r="S58" s="39">
        <v>0</v>
      </c>
      <c r="T58" s="39">
        <v>0</v>
      </c>
      <c r="W58" s="23" t="s">
        <v>70</v>
      </c>
      <c r="X58" s="39">
        <v>-126758</v>
      </c>
      <c r="Y58" s="39">
        <v>-101423</v>
      </c>
      <c r="Z58" s="39">
        <v>-64196</v>
      </c>
      <c r="AA58" s="39">
        <v>-61090</v>
      </c>
      <c r="AB58" s="39">
        <v>-58765.148999999998</v>
      </c>
    </row>
    <row r="59" spans="2:28" x14ac:dyDescent="0.45">
      <c r="B59" s="23" t="s">
        <v>70</v>
      </c>
      <c r="C59" s="24">
        <v>-791.99999999999989</v>
      </c>
      <c r="D59" s="24">
        <v>-1168</v>
      </c>
      <c r="E59" s="25">
        <v>-1525.3949299999999</v>
      </c>
      <c r="F59" s="25">
        <v>-11616</v>
      </c>
      <c r="G59" s="25">
        <v>-40</v>
      </c>
      <c r="H59" s="25">
        <v>-10436.042510000008</v>
      </c>
      <c r="I59" s="25">
        <v>-14251</v>
      </c>
      <c r="J59" s="25">
        <v>-44891</v>
      </c>
      <c r="K59" s="39">
        <v>-59891.142999999996</v>
      </c>
      <c r="L59" s="39">
        <v>-52822</v>
      </c>
      <c r="M59" s="39">
        <v>-53433</v>
      </c>
      <c r="N59" s="39">
        <v>-47351.7</v>
      </c>
      <c r="O59" s="39">
        <v>-42843.4</v>
      </c>
      <c r="P59" s="39">
        <v>-126758</v>
      </c>
      <c r="Q59" s="39">
        <v>-101423</v>
      </c>
      <c r="R59" s="39">
        <v>-64196</v>
      </c>
      <c r="S59" s="39">
        <v>-61090</v>
      </c>
      <c r="T59" s="39">
        <v>-58765.148999999998</v>
      </c>
      <c r="W59" s="23" t="s">
        <v>71</v>
      </c>
      <c r="X59" s="39">
        <v>0</v>
      </c>
      <c r="Y59" s="39">
        <v>-115734</v>
      </c>
      <c r="Z59" s="39">
        <v>0</v>
      </c>
      <c r="AA59" s="39">
        <v>0</v>
      </c>
      <c r="AB59" s="39">
        <v>0</v>
      </c>
    </row>
    <row r="60" spans="2:28" x14ac:dyDescent="0.45">
      <c r="B60" s="23" t="s">
        <v>71</v>
      </c>
      <c r="C60" s="46">
        <v>0</v>
      </c>
      <c r="D60" s="46">
        <v>0</v>
      </c>
      <c r="E60" s="39">
        <v>0</v>
      </c>
      <c r="F60" s="39">
        <v>0</v>
      </c>
      <c r="G60" s="39">
        <v>0</v>
      </c>
      <c r="H60" s="39">
        <v>0</v>
      </c>
      <c r="I60" s="39">
        <v>0</v>
      </c>
      <c r="J60" s="39">
        <v>0</v>
      </c>
      <c r="K60" s="39">
        <v>0</v>
      </c>
      <c r="L60" s="39">
        <v>0</v>
      </c>
      <c r="M60" s="39">
        <v>0</v>
      </c>
      <c r="N60" s="39">
        <v>0</v>
      </c>
      <c r="O60" s="39">
        <v>0</v>
      </c>
      <c r="P60" s="39">
        <v>0</v>
      </c>
      <c r="Q60" s="39">
        <v>-115734</v>
      </c>
      <c r="R60" s="39">
        <v>0</v>
      </c>
      <c r="S60" s="39">
        <v>0</v>
      </c>
      <c r="T60" s="39">
        <v>0</v>
      </c>
      <c r="W60" s="23" t="s">
        <v>72</v>
      </c>
      <c r="X60" s="39">
        <v>0</v>
      </c>
      <c r="Y60" s="39">
        <v>0</v>
      </c>
      <c r="Z60" s="39">
        <v>0</v>
      </c>
      <c r="AA60" s="39">
        <v>0</v>
      </c>
      <c r="AB60" s="39" t="s">
        <v>63</v>
      </c>
    </row>
    <row r="61" spans="2:28" x14ac:dyDescent="0.45">
      <c r="B61" s="23" t="s">
        <v>72</v>
      </c>
      <c r="C61" s="24">
        <v>0</v>
      </c>
      <c r="D61" s="24">
        <v>0</v>
      </c>
      <c r="E61" s="25">
        <v>0</v>
      </c>
      <c r="F61" s="25">
        <v>0</v>
      </c>
      <c r="G61" s="25">
        <v>-3047</v>
      </c>
      <c r="H61" s="25">
        <v>0</v>
      </c>
      <c r="I61" s="25">
        <v>0</v>
      </c>
      <c r="J61" s="25">
        <v>0</v>
      </c>
      <c r="K61" s="39">
        <v>0</v>
      </c>
      <c r="L61" s="39">
        <v>0</v>
      </c>
      <c r="M61" s="39">
        <v>0</v>
      </c>
      <c r="N61" s="39">
        <v>0</v>
      </c>
      <c r="O61" s="39">
        <v>0</v>
      </c>
      <c r="P61" s="39">
        <v>0</v>
      </c>
      <c r="Q61" s="39">
        <v>0</v>
      </c>
      <c r="R61" s="39">
        <v>0</v>
      </c>
      <c r="S61" s="39">
        <v>0</v>
      </c>
      <c r="T61" s="39" t="s">
        <v>63</v>
      </c>
      <c r="W61" s="23" t="s">
        <v>73</v>
      </c>
      <c r="X61" s="39">
        <v>0</v>
      </c>
      <c r="Y61" s="39">
        <v>0</v>
      </c>
      <c r="Z61" s="39">
        <v>0</v>
      </c>
      <c r="AA61" s="39">
        <v>0</v>
      </c>
      <c r="AB61" s="39" t="s">
        <v>63</v>
      </c>
    </row>
    <row r="62" spans="2:28" x14ac:dyDescent="0.45">
      <c r="B62" s="23" t="s">
        <v>73</v>
      </c>
      <c r="C62" s="24">
        <v>0</v>
      </c>
      <c r="D62" s="24">
        <v>0</v>
      </c>
      <c r="E62" s="25">
        <v>0</v>
      </c>
      <c r="F62" s="25">
        <v>0</v>
      </c>
      <c r="G62" s="25">
        <v>0</v>
      </c>
      <c r="H62" s="25">
        <v>-15</v>
      </c>
      <c r="I62" s="25">
        <v>0</v>
      </c>
      <c r="J62" s="25">
        <v>0</v>
      </c>
      <c r="K62" s="39">
        <v>0</v>
      </c>
      <c r="L62" s="39">
        <v>0</v>
      </c>
      <c r="M62" s="39">
        <v>0</v>
      </c>
      <c r="N62" s="39">
        <v>0</v>
      </c>
      <c r="O62" s="39">
        <v>0</v>
      </c>
      <c r="P62" s="39">
        <v>0</v>
      </c>
      <c r="Q62" s="39">
        <v>0</v>
      </c>
      <c r="R62" s="39">
        <v>0</v>
      </c>
      <c r="S62" s="39">
        <v>0</v>
      </c>
      <c r="T62" s="39" t="s">
        <v>63</v>
      </c>
    </row>
    <row r="63" spans="2:28" x14ac:dyDescent="0.45">
      <c r="B63" s="30" t="s">
        <v>184</v>
      </c>
      <c r="C63" s="45"/>
      <c r="D63" s="45"/>
      <c r="E63" s="33"/>
      <c r="F63" s="33"/>
      <c r="G63" s="33"/>
      <c r="H63" s="33"/>
      <c r="I63" s="33"/>
      <c r="J63" s="33"/>
      <c r="K63" s="33"/>
      <c r="L63" s="33"/>
      <c r="M63" s="33"/>
      <c r="N63" s="33"/>
      <c r="O63" s="33">
        <v>-85248.5</v>
      </c>
      <c r="P63" s="33">
        <v>-191901.4</v>
      </c>
      <c r="Q63" s="33">
        <v>84224</v>
      </c>
      <c r="R63" s="33">
        <v>218923.44315788563</v>
      </c>
      <c r="S63" s="33">
        <v>12065</v>
      </c>
      <c r="T63" s="33">
        <v>-53829.487370580806</v>
      </c>
      <c r="U63" s="142"/>
      <c r="W63" s="30" t="s">
        <v>184</v>
      </c>
      <c r="X63" s="33">
        <v>-191901.4</v>
      </c>
      <c r="Y63" s="33">
        <v>84224</v>
      </c>
      <c r="Z63" s="33">
        <v>218923.44315788563</v>
      </c>
      <c r="AA63" s="33">
        <v>12065</v>
      </c>
      <c r="AB63" s="33">
        <v>-53829.487370580806</v>
      </c>
    </row>
    <row r="64" spans="2:28" x14ac:dyDescent="0.45">
      <c r="B64" s="140"/>
      <c r="C64" s="141"/>
      <c r="D64" s="141"/>
      <c r="E64" s="101"/>
      <c r="F64" s="101"/>
      <c r="G64" s="101"/>
      <c r="H64" s="101"/>
      <c r="I64" s="101"/>
      <c r="J64" s="101"/>
      <c r="K64" s="101"/>
      <c r="L64" s="101"/>
      <c r="M64" s="101"/>
      <c r="N64" s="101"/>
      <c r="O64" s="101"/>
      <c r="P64" s="101"/>
      <c r="Q64" s="101"/>
      <c r="R64" s="101"/>
      <c r="S64" s="101"/>
      <c r="T64" s="101"/>
    </row>
    <row r="65" spans="1:28" x14ac:dyDescent="0.45">
      <c r="B65" s="30" t="s">
        <v>185</v>
      </c>
      <c r="C65" s="45"/>
      <c r="D65" s="45"/>
      <c r="E65" s="33"/>
      <c r="F65" s="33"/>
      <c r="G65" s="33"/>
      <c r="H65" s="33"/>
      <c r="I65" s="33"/>
      <c r="J65" s="33"/>
      <c r="K65" s="33"/>
      <c r="L65" s="33"/>
      <c r="M65" s="33"/>
      <c r="N65" s="33"/>
      <c r="O65" s="33">
        <f>O48+O52+O63</f>
        <v>-113281.9</v>
      </c>
      <c r="P65" s="33">
        <f t="shared" ref="P65:T65" si="14">P48+P52+P63</f>
        <v>-293376.40000000002</v>
      </c>
      <c r="Q65" s="33">
        <f t="shared" si="14"/>
        <v>-112177</v>
      </c>
      <c r="R65" s="33">
        <f t="shared" si="14"/>
        <v>178908.45545788563</v>
      </c>
      <c r="S65" s="33">
        <f t="shared" si="14"/>
        <v>-10166</v>
      </c>
      <c r="T65" s="33">
        <f t="shared" si="14"/>
        <v>-87450.071370580816</v>
      </c>
      <c r="U65" s="142"/>
      <c r="W65" s="30" t="s">
        <v>185</v>
      </c>
      <c r="X65" s="33">
        <f t="shared" ref="X65:AB65" si="15">X48+X63</f>
        <v>-293376.40000000002</v>
      </c>
      <c r="Y65" s="33">
        <f t="shared" si="15"/>
        <v>-112177</v>
      </c>
      <c r="Z65" s="33">
        <f t="shared" si="15"/>
        <v>178908.45545788563</v>
      </c>
      <c r="AA65" s="33">
        <f t="shared" si="15"/>
        <v>-10166</v>
      </c>
      <c r="AB65" s="33">
        <f t="shared" si="15"/>
        <v>-87450.071370580816</v>
      </c>
    </row>
    <row r="66" spans="1:28" x14ac:dyDescent="0.45">
      <c r="B66" s="23"/>
      <c r="C66" s="24"/>
      <c r="D66" s="24"/>
      <c r="E66" s="25"/>
      <c r="F66" s="25"/>
      <c r="G66" s="25"/>
      <c r="H66" s="25"/>
      <c r="I66" s="25"/>
      <c r="J66" s="25"/>
      <c r="K66" s="39"/>
      <c r="L66" s="39"/>
      <c r="M66" s="39"/>
      <c r="N66" s="39"/>
      <c r="O66" s="39"/>
      <c r="P66" s="39"/>
      <c r="Q66" s="39"/>
      <c r="R66" s="39"/>
      <c r="S66" s="39"/>
      <c r="T66" s="39"/>
    </row>
    <row r="67" spans="1:28" x14ac:dyDescent="0.45">
      <c r="B67" s="30" t="s">
        <v>74</v>
      </c>
      <c r="C67" s="45">
        <f t="shared" ref="C67:N67" si="16">SUM(C46,C48,C52)</f>
        <v>21270</v>
      </c>
      <c r="D67" s="45">
        <f t="shared" si="16"/>
        <v>44175</v>
      </c>
      <c r="E67" s="33">
        <f t="shared" si="16"/>
        <v>18687.325260000041</v>
      </c>
      <c r="F67" s="33">
        <f t="shared" si="16"/>
        <v>81623.514179999998</v>
      </c>
      <c r="G67" s="33">
        <f t="shared" si="16"/>
        <v>168239.41330549997</v>
      </c>
      <c r="H67" s="33">
        <f t="shared" si="16"/>
        <v>111396.16085760397</v>
      </c>
      <c r="I67" s="33">
        <f t="shared" si="16"/>
        <v>110556.98694210005</v>
      </c>
      <c r="J67" s="33">
        <f t="shared" si="16"/>
        <v>106302.80000000002</v>
      </c>
      <c r="K67" s="33">
        <f t="shared" si="16"/>
        <v>143281.96818000005</v>
      </c>
      <c r="L67" s="33">
        <f t="shared" si="16"/>
        <v>58281.749334818887</v>
      </c>
      <c r="M67" s="33">
        <f t="shared" si="16"/>
        <v>-402356.6679354501</v>
      </c>
      <c r="N67" s="33">
        <f t="shared" si="16"/>
        <v>-677853.25747475598</v>
      </c>
      <c r="O67" s="33">
        <f>SUM(O46,O65)</f>
        <v>-5066.6447216479864</v>
      </c>
      <c r="P67" s="33">
        <f t="shared" ref="P67:T67" si="17">SUM(P46,P65)</f>
        <v>-164129.91359134915</v>
      </c>
      <c r="Q67" s="33">
        <f t="shared" si="17"/>
        <v>53210.871056354605</v>
      </c>
      <c r="R67" s="33">
        <f t="shared" si="17"/>
        <v>397325.44491137355</v>
      </c>
      <c r="S67" s="33">
        <f t="shared" si="17"/>
        <v>87395.33987730174</v>
      </c>
      <c r="T67" s="33">
        <f t="shared" si="17"/>
        <v>68453.188194162387</v>
      </c>
      <c r="W67" s="30" t="s">
        <v>74</v>
      </c>
      <c r="X67" s="33">
        <v>-164129.91359134915</v>
      </c>
      <c r="Y67" s="33">
        <v>53210.871056354605</v>
      </c>
      <c r="Z67" s="33">
        <v>397325.44491137355</v>
      </c>
      <c r="AA67" s="33">
        <v>87395.33987730174</v>
      </c>
      <c r="AB67" s="33">
        <v>68453.188194162387</v>
      </c>
    </row>
    <row r="68" spans="1:28" x14ac:dyDescent="0.45">
      <c r="B68" s="30" t="s">
        <v>75</v>
      </c>
      <c r="C68" s="45">
        <f t="shared" ref="C68:J68" si="18">SUM(C69:C70)</f>
        <v>17706</v>
      </c>
      <c r="D68" s="45">
        <f t="shared" si="18"/>
        <v>-6312.0000000000018</v>
      </c>
      <c r="E68" s="33">
        <f t="shared" si="18"/>
        <v>-2869.0000000000009</v>
      </c>
      <c r="F68" s="33">
        <f t="shared" si="18"/>
        <v>-22273.000000000095</v>
      </c>
      <c r="G68" s="33">
        <f t="shared" si="18"/>
        <v>-9921</v>
      </c>
      <c r="H68" s="33">
        <f t="shared" si="18"/>
        <v>-17383</v>
      </c>
      <c r="I68" s="33">
        <f t="shared" si="18"/>
        <v>-10960</v>
      </c>
      <c r="J68" s="33">
        <f t="shared" si="18"/>
        <v>-5884</v>
      </c>
      <c r="K68" s="33">
        <f>SUM(K69:K70)</f>
        <v>10555</v>
      </c>
      <c r="L68" s="33">
        <f t="shared" ref="L68:O68" si="19">SUM(L69:L70)</f>
        <v>38859</v>
      </c>
      <c r="M68" s="33">
        <f t="shared" si="19"/>
        <v>-648.4</v>
      </c>
      <c r="N68" s="33">
        <f t="shared" si="19"/>
        <v>-1168.85862</v>
      </c>
      <c r="O68" s="33">
        <f t="shared" si="19"/>
        <v>-518.94262000000003</v>
      </c>
      <c r="P68" s="33">
        <f>SUM(P69:P70)</f>
        <v>-513.82754999999997</v>
      </c>
      <c r="Q68" s="33">
        <f>SUM(Q69:Q70)</f>
        <v>-499.8736899999999</v>
      </c>
      <c r="R68" s="33">
        <f>SUM(R69:R70)</f>
        <v>-644.44985999999994</v>
      </c>
      <c r="S68" s="33">
        <f t="shared" ref="S68:T68" si="20">SUM(S69:S70)</f>
        <v>-619.12091999999996</v>
      </c>
      <c r="T68" s="33">
        <f t="shared" si="20"/>
        <v>-576.47708</v>
      </c>
      <c r="W68" s="30" t="s">
        <v>75</v>
      </c>
      <c r="X68" s="33">
        <v>-513.82754999999997</v>
      </c>
      <c r="Y68" s="33">
        <v>-499.8736899999999</v>
      </c>
      <c r="Z68" s="33">
        <v>-644.44985999999994</v>
      </c>
      <c r="AA68" s="33">
        <v>-619.12091999999996</v>
      </c>
      <c r="AB68" s="33">
        <v>-576.47708</v>
      </c>
    </row>
    <row r="69" spans="1:28" x14ac:dyDescent="0.45">
      <c r="B69" s="23" t="s">
        <v>76</v>
      </c>
      <c r="C69" s="24">
        <v>-21412</v>
      </c>
      <c r="D69" s="24">
        <v>-15093.000000000002</v>
      </c>
      <c r="E69" s="25">
        <v>-9835</v>
      </c>
      <c r="F69" s="25">
        <v>-30569.000000000095</v>
      </c>
      <c r="G69" s="25">
        <v>-15517</v>
      </c>
      <c r="H69" s="25">
        <v>-21006</v>
      </c>
      <c r="I69" s="25">
        <v>-9826</v>
      </c>
      <c r="J69" s="25">
        <v>-4322</v>
      </c>
      <c r="K69" s="39">
        <v>-5052</v>
      </c>
      <c r="L69" s="39">
        <v>-5532</v>
      </c>
      <c r="M69" s="39">
        <v>-648.4</v>
      </c>
      <c r="N69" s="39">
        <v>-1168.85862</v>
      </c>
      <c r="O69" s="39">
        <v>-518.94262000000003</v>
      </c>
      <c r="P69" s="39">
        <v>-513.82754999999997</v>
      </c>
      <c r="Q69" s="39">
        <v>-499.8736899999999</v>
      </c>
      <c r="R69" s="39">
        <v>-644.44985999999994</v>
      </c>
      <c r="S69" s="39">
        <v>-619.12091999999996</v>
      </c>
      <c r="T69" s="39">
        <v>-576.47708</v>
      </c>
      <c r="W69" s="23" t="s">
        <v>76</v>
      </c>
      <c r="X69" s="39">
        <v>-513.82754999999997</v>
      </c>
      <c r="Y69" s="39">
        <v>-499.8736899999999</v>
      </c>
      <c r="Z69" s="39">
        <v>-644.44985999999994</v>
      </c>
      <c r="AA69" s="39">
        <v>-619.12091999999996</v>
      </c>
      <c r="AB69" s="39">
        <v>-576.47708</v>
      </c>
    </row>
    <row r="70" spans="1:28" x14ac:dyDescent="0.45">
      <c r="B70" s="23" t="s">
        <v>77</v>
      </c>
      <c r="C70" s="24">
        <v>39118</v>
      </c>
      <c r="D70" s="24">
        <v>8781</v>
      </c>
      <c r="E70" s="25">
        <v>6965.9999999999991</v>
      </c>
      <c r="F70" s="25">
        <v>8296</v>
      </c>
      <c r="G70" s="25">
        <v>5596</v>
      </c>
      <c r="H70" s="25">
        <v>3623</v>
      </c>
      <c r="I70" s="25">
        <v>-1134</v>
      </c>
      <c r="J70" s="25">
        <v>-1562</v>
      </c>
      <c r="K70" s="26">
        <v>15607</v>
      </c>
      <c r="L70" s="26">
        <v>44391</v>
      </c>
      <c r="M70" s="39">
        <v>0</v>
      </c>
      <c r="N70" s="39">
        <v>0</v>
      </c>
      <c r="O70" s="39">
        <v>0</v>
      </c>
      <c r="P70" s="39">
        <v>0</v>
      </c>
      <c r="Q70" s="39">
        <v>0</v>
      </c>
      <c r="R70" s="39">
        <v>0</v>
      </c>
      <c r="S70" s="39">
        <v>0</v>
      </c>
      <c r="T70" s="39">
        <v>0</v>
      </c>
      <c r="W70" s="23" t="s">
        <v>77</v>
      </c>
      <c r="X70" s="39">
        <v>0</v>
      </c>
      <c r="Y70" s="39">
        <v>0</v>
      </c>
      <c r="Z70" s="39">
        <v>0</v>
      </c>
      <c r="AA70" s="39">
        <v>0</v>
      </c>
      <c r="AB70" s="39">
        <v>0</v>
      </c>
    </row>
    <row r="71" spans="1:28" x14ac:dyDescent="0.45">
      <c r="B71" s="30" t="s">
        <v>78</v>
      </c>
      <c r="C71" s="45">
        <f t="shared" ref="C71:O71" si="21">SUM(C67:C68)</f>
        <v>38976</v>
      </c>
      <c r="D71" s="45">
        <f t="shared" si="21"/>
        <v>37863</v>
      </c>
      <c r="E71" s="33">
        <f t="shared" si="21"/>
        <v>15818.325260000041</v>
      </c>
      <c r="F71" s="33">
        <f t="shared" si="21"/>
        <v>59350.514179999904</v>
      </c>
      <c r="G71" s="33">
        <f t="shared" si="21"/>
        <v>158318.41330549997</v>
      </c>
      <c r="H71" s="33">
        <f t="shared" si="21"/>
        <v>94013.160857603973</v>
      </c>
      <c r="I71" s="33">
        <f t="shared" si="21"/>
        <v>99596.986942100048</v>
      </c>
      <c r="J71" s="33">
        <f t="shared" si="21"/>
        <v>100418.80000000002</v>
      </c>
      <c r="K71" s="33">
        <f t="shared" si="21"/>
        <v>153836.96818000005</v>
      </c>
      <c r="L71" s="33">
        <f t="shared" si="21"/>
        <v>97140.749334818887</v>
      </c>
      <c r="M71" s="33">
        <f t="shared" si="21"/>
        <v>-403005.06793545012</v>
      </c>
      <c r="N71" s="33">
        <f t="shared" si="21"/>
        <v>-679022.11609475594</v>
      </c>
      <c r="O71" s="33">
        <f t="shared" si="21"/>
        <v>-5585.5873416479862</v>
      </c>
      <c r="P71" s="33">
        <f>SUM(P67:P68)</f>
        <v>-164643.74114134914</v>
      </c>
      <c r="Q71" s="33">
        <f>SUM(Q67:Q68)</f>
        <v>52710.997366354604</v>
      </c>
      <c r="R71" s="33">
        <f>SUM(R67:R68)</f>
        <v>396680.99505137355</v>
      </c>
      <c r="S71" s="33">
        <f t="shared" ref="S71:T71" si="22">SUM(S67:S68)</f>
        <v>86776.218957301739</v>
      </c>
      <c r="T71" s="33">
        <f t="shared" si="22"/>
        <v>67876.71111416239</v>
      </c>
      <c r="W71" s="30" t="s">
        <v>78</v>
      </c>
      <c r="X71" s="33">
        <v>-164643.74114134914</v>
      </c>
      <c r="Y71" s="33">
        <v>52710.997366354604</v>
      </c>
      <c r="Z71" s="33">
        <v>396680.99505137355</v>
      </c>
      <c r="AA71" s="33">
        <v>86776.218957301739</v>
      </c>
      <c r="AB71" s="33">
        <v>67876.71111416239</v>
      </c>
    </row>
    <row r="72" spans="1:28" x14ac:dyDescent="0.45">
      <c r="B72" s="47" t="s">
        <v>79</v>
      </c>
      <c r="C72" s="48"/>
      <c r="D72" s="48">
        <f t="shared" ref="D72:I72" si="23">D68/D67</f>
        <v>-0.14288624787775894</v>
      </c>
      <c r="E72" s="49">
        <f t="shared" si="23"/>
        <v>-0.15352651918255286</v>
      </c>
      <c r="F72" s="49">
        <f t="shared" si="23"/>
        <v>-0.27287479868708703</v>
      </c>
      <c r="G72" s="49">
        <f t="shared" si="23"/>
        <v>-5.8969535170601245E-2</v>
      </c>
      <c r="H72" s="49">
        <f t="shared" si="23"/>
        <v>-0.1560466704253877</v>
      </c>
      <c r="I72" s="49">
        <f t="shared" si="23"/>
        <v>-9.9134394877637866E-2</v>
      </c>
      <c r="J72" s="49"/>
      <c r="K72" s="50"/>
      <c r="L72" s="50"/>
      <c r="M72" s="51"/>
      <c r="N72" s="6"/>
      <c r="O72" s="6"/>
      <c r="P72" s="6"/>
      <c r="Q72" s="6"/>
      <c r="R72" s="6"/>
      <c r="S72" s="6"/>
      <c r="T72" s="6"/>
      <c r="W72" s="47" t="s">
        <v>79</v>
      </c>
      <c r="X72" s="6"/>
      <c r="Y72" s="6"/>
      <c r="Z72" s="6"/>
      <c r="AA72" s="6"/>
      <c r="AB72" s="6"/>
    </row>
    <row r="73" spans="1:28" x14ac:dyDescent="0.45">
      <c r="B73" s="30" t="s">
        <v>80</v>
      </c>
      <c r="C73" s="45">
        <f t="shared" ref="C73:L73" si="24">C46-C28-C26</f>
        <v>129527</v>
      </c>
      <c r="D73" s="45">
        <f t="shared" si="24"/>
        <v>152281</v>
      </c>
      <c r="E73" s="33">
        <f t="shared" si="24"/>
        <v>118948.53816000004</v>
      </c>
      <c r="F73" s="33">
        <f t="shared" si="24"/>
        <v>194812.51418</v>
      </c>
      <c r="G73" s="33">
        <f t="shared" si="24"/>
        <v>259927</v>
      </c>
      <c r="H73" s="33">
        <f t="shared" si="24"/>
        <v>251886.09088330396</v>
      </c>
      <c r="I73" s="33">
        <f t="shared" si="24"/>
        <v>223303.98694210005</v>
      </c>
      <c r="J73" s="33">
        <f t="shared" si="24"/>
        <v>250030.40000000002</v>
      </c>
      <c r="K73" s="33">
        <f t="shared" si="24"/>
        <v>315283.78018000006</v>
      </c>
      <c r="L73" s="33">
        <f t="shared" si="24"/>
        <v>201461.15616669387</v>
      </c>
      <c r="M73" s="33">
        <f t="shared" ref="M73:T73" si="25">M46-M28-M26-M34</f>
        <v>188433.99999999997</v>
      </c>
      <c r="N73" s="33">
        <f t="shared" si="25"/>
        <v>172322.01564673695</v>
      </c>
      <c r="O73" s="33">
        <f t="shared" si="25"/>
        <v>223178.62281000006</v>
      </c>
      <c r="P73" s="33">
        <f t="shared" si="25"/>
        <v>218961.79102399977</v>
      </c>
      <c r="Q73" s="33">
        <f t="shared" si="25"/>
        <v>226575.52665358814</v>
      </c>
      <c r="R73" s="33">
        <f t="shared" si="25"/>
        <v>284161.83781513193</v>
      </c>
      <c r="S73" s="33">
        <f t="shared" si="25"/>
        <v>168440.33987730174</v>
      </c>
      <c r="T73" s="33">
        <f t="shared" si="25"/>
        <v>221095.48530999996</v>
      </c>
      <c r="W73" s="30" t="s">
        <v>80</v>
      </c>
      <c r="X73" s="33">
        <v>218961.79102399977</v>
      </c>
      <c r="Y73" s="33">
        <v>226575.52665358814</v>
      </c>
      <c r="Z73" s="33">
        <v>284161.83781513193</v>
      </c>
      <c r="AA73" s="33">
        <v>168440.33987730174</v>
      </c>
      <c r="AB73" s="33">
        <v>221095.48530999996</v>
      </c>
    </row>
    <row r="74" spans="1:28" x14ac:dyDescent="0.45">
      <c r="B74" s="52" t="s">
        <v>81</v>
      </c>
      <c r="C74" s="53">
        <f t="shared" ref="C74:T74" si="26">C73/SUM(C18)</f>
        <v>0.39794952778306902</v>
      </c>
      <c r="D74" s="53">
        <f t="shared" si="26"/>
        <v>0.44671857032221729</v>
      </c>
      <c r="E74" s="54">
        <f t="shared" si="26"/>
        <v>0.37306936817979136</v>
      </c>
      <c r="F74" s="54">
        <f t="shared" si="26"/>
        <v>0.48139116909971846</v>
      </c>
      <c r="G74" s="54">
        <f t="shared" si="26"/>
        <v>0.54448999428124945</v>
      </c>
      <c r="H74" s="54">
        <f t="shared" si="26"/>
        <v>0.53613432169261654</v>
      </c>
      <c r="I74" s="54">
        <f t="shared" si="26"/>
        <v>0.46536555644076943</v>
      </c>
      <c r="J74" s="55">
        <f t="shared" si="26"/>
        <v>0.488751099556268</v>
      </c>
      <c r="K74" s="55">
        <f t="shared" si="26"/>
        <v>0.54853655079300812</v>
      </c>
      <c r="L74" s="55">
        <f t="shared" si="26"/>
        <v>0.45794744560784378</v>
      </c>
      <c r="M74" s="55">
        <f t="shared" si="26"/>
        <v>0.43364585948681145</v>
      </c>
      <c r="N74" s="55">
        <f t="shared" si="26"/>
        <v>0.40583169852946444</v>
      </c>
      <c r="O74" s="55">
        <f t="shared" si="26"/>
        <v>0.45450340097637992</v>
      </c>
      <c r="P74" s="55">
        <f t="shared" si="26"/>
        <v>0.44743593047851121</v>
      </c>
      <c r="Q74" s="55">
        <f t="shared" si="26"/>
        <v>0.41355874777498319</v>
      </c>
      <c r="R74" s="55">
        <f t="shared" si="26"/>
        <v>0.42112193610740073</v>
      </c>
      <c r="S74" s="55">
        <f t="shared" si="26"/>
        <v>0.26857067289910891</v>
      </c>
      <c r="T74" s="55">
        <f t="shared" si="26"/>
        <v>0.33660065258714567</v>
      </c>
      <c r="W74" s="52" t="s">
        <v>81</v>
      </c>
      <c r="X74" s="55">
        <v>0.44743593047851121</v>
      </c>
      <c r="Y74" s="55">
        <v>0.41355874777498319</v>
      </c>
      <c r="Z74" s="55">
        <v>0.42112193610740073</v>
      </c>
      <c r="AA74" s="55">
        <v>0.26857067289910891</v>
      </c>
      <c r="AB74" s="55">
        <v>0.33660065258714567</v>
      </c>
    </row>
    <row r="75" spans="1:28" x14ac:dyDescent="0.45">
      <c r="Q75" s="66"/>
      <c r="R75" s="66"/>
      <c r="S75" s="66"/>
      <c r="T75" s="66"/>
    </row>
    <row r="76" spans="1:28" x14ac:dyDescent="0.45">
      <c r="B76" s="100" t="s">
        <v>165</v>
      </c>
      <c r="Q76" s="66"/>
      <c r="R76" s="66"/>
      <c r="S76" s="66"/>
      <c r="T76" s="66"/>
    </row>
    <row r="78" spans="1:28" s="19" customFormat="1" x14ac:dyDescent="0.45">
      <c r="A78" s="14"/>
      <c r="B78" s="15" t="s">
        <v>82</v>
      </c>
      <c r="C78" s="16"/>
      <c r="D78" s="16"/>
      <c r="E78" s="16"/>
      <c r="F78" s="16"/>
      <c r="G78" s="16"/>
      <c r="H78" s="16"/>
      <c r="I78" s="16"/>
      <c r="J78" s="16"/>
      <c r="K78" s="16"/>
      <c r="L78" s="16"/>
      <c r="M78" s="16"/>
      <c r="N78" s="16"/>
      <c r="O78" s="16"/>
      <c r="P78" s="17"/>
      <c r="Q78" s="17"/>
      <c r="R78" s="17"/>
      <c r="S78" s="18"/>
      <c r="T78" s="18"/>
    </row>
    <row r="79" spans="1:28" x14ac:dyDescent="0.45">
      <c r="B79" s="21"/>
      <c r="C79" s="11"/>
      <c r="D79" s="11"/>
      <c r="E79" s="11"/>
      <c r="F79" s="11"/>
      <c r="G79" s="11"/>
      <c r="H79" s="11"/>
      <c r="I79" s="11"/>
      <c r="J79" s="11"/>
      <c r="K79" s="11"/>
      <c r="L79" s="11"/>
      <c r="M79" s="11"/>
      <c r="N79" s="11"/>
      <c r="O79" s="11"/>
      <c r="P79" s="22"/>
      <c r="Q79" s="22"/>
      <c r="R79" s="22"/>
      <c r="S79" s="22"/>
      <c r="T79" s="22"/>
    </row>
    <row r="80" spans="1:28" x14ac:dyDescent="0.45">
      <c r="B80" s="56" t="s">
        <v>83</v>
      </c>
      <c r="C80" s="57"/>
      <c r="D80" s="57"/>
      <c r="E80" s="58"/>
      <c r="F80" s="57"/>
      <c r="G80" s="41"/>
      <c r="H80" s="41"/>
      <c r="I80" s="41"/>
      <c r="J80" s="41"/>
      <c r="T80" s="66">
        <f>T94+T96</f>
        <v>12598.574159999996</v>
      </c>
    </row>
    <row r="81" spans="2:20" x14ac:dyDescent="0.45">
      <c r="B81" s="56" t="s">
        <v>84</v>
      </c>
      <c r="C81" s="57"/>
      <c r="D81" s="59"/>
      <c r="E81" s="60"/>
      <c r="F81" s="59"/>
      <c r="G81" s="59"/>
      <c r="H81" s="59"/>
      <c r="I81" s="59"/>
      <c r="J81" s="59"/>
    </row>
    <row r="82" spans="2:20" x14ac:dyDescent="0.45">
      <c r="B82" s="61" t="s">
        <v>85</v>
      </c>
      <c r="C82" s="62">
        <v>1635190</v>
      </c>
      <c r="D82" s="62">
        <v>1635482</v>
      </c>
      <c r="E82" s="63">
        <v>1699940</v>
      </c>
      <c r="F82" s="63">
        <v>1725633</v>
      </c>
      <c r="G82" s="63">
        <v>1913195</v>
      </c>
      <c r="H82" s="63">
        <v>2197235</v>
      </c>
      <c r="I82" s="63">
        <v>2347187</v>
      </c>
      <c r="J82" s="63">
        <v>2378228</v>
      </c>
      <c r="K82" s="63">
        <v>2483393</v>
      </c>
      <c r="L82" s="63">
        <v>2623594</v>
      </c>
      <c r="M82" s="63">
        <v>2368379.8952146741</v>
      </c>
      <c r="N82" s="63">
        <v>1826590.5345387601</v>
      </c>
      <c r="O82" s="63">
        <v>1865352.0436143773</v>
      </c>
      <c r="P82" s="63">
        <v>1829561</v>
      </c>
      <c r="Q82" s="63">
        <v>1825474.4</v>
      </c>
      <c r="R82" s="63">
        <v>1831197.4142949274</v>
      </c>
      <c r="S82" s="63">
        <v>1921379</v>
      </c>
      <c r="T82" s="63">
        <v>1968634.29988709</v>
      </c>
    </row>
    <row r="83" spans="2:20" x14ac:dyDescent="0.45">
      <c r="B83" s="61" t="s">
        <v>86</v>
      </c>
      <c r="C83" s="62">
        <v>0</v>
      </c>
      <c r="D83" s="62">
        <v>0</v>
      </c>
      <c r="E83" s="63">
        <v>0</v>
      </c>
      <c r="F83" s="63">
        <v>0</v>
      </c>
      <c r="G83" s="63">
        <v>0</v>
      </c>
      <c r="H83" s="63">
        <v>1557</v>
      </c>
      <c r="I83" s="63">
        <v>1557</v>
      </c>
      <c r="J83" s="63">
        <v>1557</v>
      </c>
      <c r="K83" s="63">
        <v>1094</v>
      </c>
      <c r="L83" s="63">
        <v>0</v>
      </c>
      <c r="M83" s="63">
        <v>0</v>
      </c>
      <c r="N83" s="63">
        <v>0</v>
      </c>
      <c r="O83" s="63">
        <v>0</v>
      </c>
      <c r="P83" s="63">
        <v>0</v>
      </c>
      <c r="Q83" s="63">
        <v>0</v>
      </c>
      <c r="R83" s="63">
        <v>0</v>
      </c>
      <c r="S83" s="63">
        <v>0</v>
      </c>
      <c r="T83" s="63">
        <v>0</v>
      </c>
    </row>
    <row r="84" spans="2:20" x14ac:dyDescent="0.45">
      <c r="B84" s="61" t="s">
        <v>87</v>
      </c>
      <c r="C84" s="62">
        <v>13247</v>
      </c>
      <c r="D84" s="62">
        <v>13287</v>
      </c>
      <c r="E84" s="63">
        <v>9926</v>
      </c>
      <c r="F84" s="63">
        <v>9926</v>
      </c>
      <c r="G84" s="63">
        <v>6838</v>
      </c>
      <c r="H84" s="63">
        <v>0</v>
      </c>
      <c r="I84" s="63">
        <v>0</v>
      </c>
      <c r="J84" s="63">
        <v>0</v>
      </c>
      <c r="K84" s="63">
        <v>0</v>
      </c>
      <c r="L84" s="63">
        <v>0</v>
      </c>
      <c r="M84" s="63">
        <v>0</v>
      </c>
      <c r="N84" s="63">
        <v>0</v>
      </c>
      <c r="O84" s="63">
        <v>0</v>
      </c>
      <c r="P84" s="63">
        <v>0</v>
      </c>
      <c r="Q84" s="63">
        <v>0</v>
      </c>
      <c r="R84" s="63">
        <v>0</v>
      </c>
      <c r="S84" s="63">
        <v>0</v>
      </c>
      <c r="T84" s="63">
        <v>0</v>
      </c>
    </row>
    <row r="85" spans="2:20" x14ac:dyDescent="0.45">
      <c r="B85" s="61" t="s">
        <v>88</v>
      </c>
      <c r="C85" s="62">
        <v>0</v>
      </c>
      <c r="D85" s="62">
        <v>0</v>
      </c>
      <c r="E85" s="63">
        <v>0</v>
      </c>
      <c r="F85" s="63">
        <v>0</v>
      </c>
      <c r="G85" s="63">
        <v>0</v>
      </c>
      <c r="H85" s="63">
        <v>0</v>
      </c>
      <c r="I85" s="63">
        <v>0</v>
      </c>
      <c r="J85" s="63">
        <v>0</v>
      </c>
      <c r="L85" s="63">
        <v>35717</v>
      </c>
      <c r="M85" s="63">
        <v>18113.438660137996</v>
      </c>
      <c r="N85" s="63">
        <v>20479.975326870499</v>
      </c>
      <c r="O85" s="63">
        <v>24133.20939</v>
      </c>
      <c r="P85" s="63">
        <v>30336.069660000001</v>
      </c>
      <c r="Q85" s="63">
        <v>31281.5</v>
      </c>
      <c r="R85" s="63">
        <v>0</v>
      </c>
      <c r="S85" s="63">
        <v>0</v>
      </c>
      <c r="T85" s="63">
        <v>0</v>
      </c>
    </row>
    <row r="86" spans="2:20" x14ac:dyDescent="0.45">
      <c r="B86" s="61" t="s">
        <v>89</v>
      </c>
      <c r="C86" s="62">
        <v>0</v>
      </c>
      <c r="D86" s="62">
        <v>0</v>
      </c>
      <c r="E86" s="63">
        <v>0</v>
      </c>
      <c r="F86" s="63">
        <v>0</v>
      </c>
      <c r="G86" s="63">
        <v>0</v>
      </c>
      <c r="H86" s="63">
        <v>0</v>
      </c>
      <c r="I86" s="63">
        <v>46</v>
      </c>
      <c r="J86" s="63">
        <v>46</v>
      </c>
      <c r="K86" s="63">
        <v>46</v>
      </c>
      <c r="L86" s="63">
        <v>46</v>
      </c>
      <c r="M86" s="63">
        <v>46.145000000000003</v>
      </c>
      <c r="N86" s="63">
        <v>46.144979999935025</v>
      </c>
      <c r="O86" s="63">
        <v>46.145059999962108</v>
      </c>
      <c r="P86" s="63">
        <v>0</v>
      </c>
      <c r="Q86" s="63">
        <v>0</v>
      </c>
      <c r="R86" s="63">
        <v>0</v>
      </c>
      <c r="S86" s="63">
        <v>0</v>
      </c>
      <c r="T86" s="63">
        <v>0</v>
      </c>
    </row>
    <row r="87" spans="2:20" x14ac:dyDescent="0.45">
      <c r="B87" s="61" t="s">
        <v>90</v>
      </c>
      <c r="C87" s="63">
        <v>9309</v>
      </c>
      <c r="D87" s="63">
        <v>14454</v>
      </c>
      <c r="E87" s="63">
        <v>12817</v>
      </c>
      <c r="F87" s="63">
        <v>136375</v>
      </c>
      <c r="G87" s="63">
        <v>276039</v>
      </c>
      <c r="H87" s="63">
        <v>280884</v>
      </c>
      <c r="I87" s="63">
        <v>180862</v>
      </c>
      <c r="J87" s="63">
        <v>170144</v>
      </c>
      <c r="K87" s="63">
        <v>147952</v>
      </c>
      <c r="L87" s="63">
        <v>147519</v>
      </c>
      <c r="M87" s="63">
        <v>123515.78819318797</v>
      </c>
      <c r="N87" s="63">
        <v>97478.985516604196</v>
      </c>
      <c r="O87" s="63">
        <v>93742.753666000019</v>
      </c>
      <c r="P87" s="63">
        <f>99084.855+46.145</f>
        <v>99131</v>
      </c>
      <c r="Q87" s="63">
        <v>130961.4</v>
      </c>
      <c r="R87" s="63">
        <v>181708.94651999997</v>
      </c>
      <c r="S87" s="63">
        <v>158909.82379000002</v>
      </c>
      <c r="T87" s="63">
        <v>146737.10342999999</v>
      </c>
    </row>
    <row r="88" spans="2:20" x14ac:dyDescent="0.45">
      <c r="B88" s="61" t="s">
        <v>91</v>
      </c>
      <c r="C88" s="63"/>
      <c r="D88" s="63"/>
      <c r="E88" s="63"/>
      <c r="F88" s="63"/>
      <c r="G88" s="63"/>
      <c r="H88" s="63"/>
      <c r="I88" s="63"/>
      <c r="J88" s="63"/>
      <c r="K88" s="63"/>
      <c r="L88" s="63"/>
      <c r="M88" s="63"/>
      <c r="N88" s="63"/>
      <c r="O88" s="63"/>
      <c r="P88" s="63"/>
      <c r="Q88" s="63"/>
      <c r="R88" s="63">
        <v>47738</v>
      </c>
      <c r="S88" s="63">
        <v>53036.703968699549</v>
      </c>
      <c r="T88" s="63">
        <v>0</v>
      </c>
    </row>
    <row r="89" spans="2:20" x14ac:dyDescent="0.45">
      <c r="B89" s="61" t="s">
        <v>92</v>
      </c>
      <c r="C89" s="63">
        <v>0</v>
      </c>
      <c r="D89" s="63">
        <v>0</v>
      </c>
      <c r="E89" s="63">
        <v>0</v>
      </c>
      <c r="F89" s="63">
        <v>0</v>
      </c>
      <c r="G89" s="63">
        <v>0</v>
      </c>
      <c r="H89" s="63">
        <v>0</v>
      </c>
      <c r="I89" s="63">
        <v>0</v>
      </c>
      <c r="J89" s="63">
        <v>0</v>
      </c>
      <c r="K89" s="63">
        <v>0</v>
      </c>
      <c r="L89" s="63">
        <v>0</v>
      </c>
      <c r="M89" s="63">
        <v>0</v>
      </c>
      <c r="N89" s="63">
        <v>0</v>
      </c>
      <c r="O89" s="63">
        <v>0</v>
      </c>
      <c r="P89" s="63">
        <v>0</v>
      </c>
      <c r="Q89" s="63">
        <v>0</v>
      </c>
      <c r="R89" s="63">
        <v>0</v>
      </c>
      <c r="S89" s="63">
        <v>27.007999999972526</v>
      </c>
      <c r="T89" s="63">
        <v>73606.59980869951</v>
      </c>
    </row>
    <row r="90" spans="2:20" ht="18.75" customHeight="1" x14ac:dyDescent="0.45">
      <c r="B90" s="64" t="s">
        <v>93</v>
      </c>
      <c r="C90" s="65">
        <f t="shared" ref="C90:S90" si="27">SUM(C82:C89)</f>
        <v>1657746</v>
      </c>
      <c r="D90" s="65">
        <f t="shared" si="27"/>
        <v>1663223</v>
      </c>
      <c r="E90" s="65">
        <f t="shared" si="27"/>
        <v>1722683</v>
      </c>
      <c r="F90" s="65">
        <f t="shared" si="27"/>
        <v>1871934</v>
      </c>
      <c r="G90" s="65">
        <f t="shared" si="27"/>
        <v>2196072</v>
      </c>
      <c r="H90" s="65">
        <f t="shared" si="27"/>
        <v>2479676</v>
      </c>
      <c r="I90" s="65">
        <f t="shared" si="27"/>
        <v>2529652</v>
      </c>
      <c r="J90" s="65">
        <f t="shared" si="27"/>
        <v>2549975</v>
      </c>
      <c r="K90" s="65">
        <f t="shared" si="27"/>
        <v>2632485</v>
      </c>
      <c r="L90" s="65">
        <f t="shared" si="27"/>
        <v>2806876</v>
      </c>
      <c r="M90" s="65">
        <f t="shared" si="27"/>
        <v>2510055.267068</v>
      </c>
      <c r="N90" s="65">
        <f t="shared" si="27"/>
        <v>1944595.6403622348</v>
      </c>
      <c r="O90" s="65">
        <f t="shared" si="27"/>
        <v>1983274.1517303772</v>
      </c>
      <c r="P90" s="65">
        <f t="shared" si="27"/>
        <v>1959028.06966</v>
      </c>
      <c r="Q90" s="65">
        <f t="shared" si="27"/>
        <v>1987717.2999999998</v>
      </c>
      <c r="R90" s="65">
        <f t="shared" si="27"/>
        <v>2060644.3608149274</v>
      </c>
      <c r="S90" s="65">
        <f t="shared" si="27"/>
        <v>2133352.5357586993</v>
      </c>
      <c r="T90" s="65">
        <f>SUM(T82:T89)</f>
        <v>2188978.0031257896</v>
      </c>
    </row>
    <row r="91" spans="2:20" x14ac:dyDescent="0.45">
      <c r="B91" s="56" t="s">
        <v>94</v>
      </c>
      <c r="C91" s="62"/>
      <c r="D91" s="62"/>
      <c r="E91" s="63"/>
      <c r="F91" s="63"/>
      <c r="G91" s="62"/>
      <c r="H91" s="62"/>
      <c r="I91" s="62"/>
      <c r="J91" s="62"/>
    </row>
    <row r="92" spans="2:20" x14ac:dyDescent="0.45">
      <c r="B92" s="61" t="s">
        <v>95</v>
      </c>
      <c r="C92" s="62">
        <v>27858</v>
      </c>
      <c r="D92" s="62">
        <v>33734</v>
      </c>
      <c r="E92" s="63">
        <v>23725</v>
      </c>
      <c r="F92" s="63">
        <v>17992</v>
      </c>
      <c r="G92" s="63">
        <v>23737</v>
      </c>
      <c r="H92" s="63">
        <v>35571</v>
      </c>
      <c r="I92" s="63">
        <v>43059</v>
      </c>
      <c r="J92" s="63">
        <v>34008</v>
      </c>
      <c r="K92" s="63">
        <v>34768</v>
      </c>
      <c r="L92" s="63">
        <v>29752</v>
      </c>
      <c r="M92" s="63">
        <v>32806.654897412045</v>
      </c>
      <c r="N92" s="63">
        <v>32881.645526995781</v>
      </c>
      <c r="O92" s="63">
        <v>40224.400000000001</v>
      </c>
      <c r="P92" s="63">
        <v>38399</v>
      </c>
      <c r="Q92" s="63">
        <v>36937</v>
      </c>
      <c r="R92" s="63">
        <v>33944.159485300028</v>
      </c>
      <c r="S92" s="63">
        <v>37330.110925299996</v>
      </c>
      <c r="T92" s="63">
        <v>41103.678005300026</v>
      </c>
    </row>
    <row r="93" spans="2:20" x14ac:dyDescent="0.45">
      <c r="B93" s="61" t="s">
        <v>88</v>
      </c>
      <c r="C93" s="62">
        <v>0</v>
      </c>
      <c r="D93" s="63">
        <v>0</v>
      </c>
      <c r="E93" s="63">
        <v>0</v>
      </c>
      <c r="F93" s="63">
        <v>0</v>
      </c>
      <c r="G93" s="60">
        <v>0</v>
      </c>
      <c r="H93" s="63">
        <v>0</v>
      </c>
      <c r="I93" s="63">
        <v>0</v>
      </c>
      <c r="J93" s="63">
        <v>0</v>
      </c>
      <c r="K93" s="63">
        <v>38341</v>
      </c>
      <c r="L93" s="63">
        <v>3974</v>
      </c>
      <c r="M93" s="63">
        <v>0</v>
      </c>
      <c r="N93" s="63">
        <v>-1.9560138000088045E-2</v>
      </c>
      <c r="O93" s="63">
        <v>0</v>
      </c>
      <c r="P93" s="63">
        <v>0</v>
      </c>
      <c r="Q93" s="63">
        <v>0</v>
      </c>
      <c r="R93" s="63">
        <v>0</v>
      </c>
      <c r="S93" s="63">
        <v>0</v>
      </c>
      <c r="T93" s="63">
        <v>0</v>
      </c>
    </row>
    <row r="94" spans="2:20" x14ac:dyDescent="0.45">
      <c r="B94" s="61" t="s">
        <v>96</v>
      </c>
      <c r="C94" s="62"/>
      <c r="D94" s="63">
        <v>0</v>
      </c>
      <c r="E94" s="63">
        <v>4615</v>
      </c>
      <c r="F94" s="63">
        <v>0</v>
      </c>
      <c r="G94" s="60">
        <v>511</v>
      </c>
      <c r="H94" s="63">
        <v>0</v>
      </c>
      <c r="I94" s="63">
        <v>11689</v>
      </c>
      <c r="J94" s="63">
        <v>10924</v>
      </c>
      <c r="K94" s="63">
        <v>10993</v>
      </c>
      <c r="L94" s="63">
        <v>7129</v>
      </c>
      <c r="M94" s="63">
        <v>2360.0538144349885</v>
      </c>
      <c r="N94" s="63">
        <v>3899.0756648000038</v>
      </c>
      <c r="O94" s="63">
        <v>6382.8282900000004</v>
      </c>
      <c r="P94" s="63">
        <v>1830</v>
      </c>
      <c r="Q94" s="63">
        <v>0</v>
      </c>
      <c r="R94" s="63">
        <v>3363.2640099999999</v>
      </c>
      <c r="S94" s="63">
        <v>7264.5933499999919</v>
      </c>
      <c r="T94" s="63">
        <v>3308.4748699999986</v>
      </c>
    </row>
    <row r="95" spans="2:20" x14ac:dyDescent="0.45">
      <c r="B95" s="61" t="s">
        <v>97</v>
      </c>
      <c r="C95" s="62">
        <v>7968</v>
      </c>
      <c r="D95" s="62">
        <v>19220</v>
      </c>
      <c r="E95" s="63">
        <v>22194</v>
      </c>
      <c r="F95" s="63">
        <v>26913</v>
      </c>
      <c r="G95" s="63">
        <v>27355</v>
      </c>
      <c r="H95" s="63">
        <v>39253</v>
      </c>
      <c r="I95" s="63">
        <v>52402</v>
      </c>
      <c r="J95" s="63">
        <v>53944</v>
      </c>
      <c r="K95" s="63">
        <v>70645</v>
      </c>
      <c r="L95" s="63">
        <v>99649</v>
      </c>
      <c r="M95" s="63">
        <v>73614</v>
      </c>
      <c r="N95" s="63">
        <v>40911.90202622104</v>
      </c>
      <c r="O95" s="63">
        <v>24336.561746736599</v>
      </c>
      <c r="P95" s="63">
        <v>23579</v>
      </c>
      <c r="Q95" s="63">
        <v>13965</v>
      </c>
      <c r="R95" s="63">
        <v>14518.879068748531</v>
      </c>
      <c r="S95" s="63">
        <v>30904.836263948149</v>
      </c>
      <c r="T95" s="63">
        <v>28933.466869011558</v>
      </c>
    </row>
    <row r="96" spans="2:20" x14ac:dyDescent="0.45">
      <c r="B96" s="61" t="s">
        <v>98</v>
      </c>
      <c r="C96" s="62">
        <v>33178</v>
      </c>
      <c r="D96" s="62">
        <v>28555</v>
      </c>
      <c r="E96" s="63">
        <v>35061</v>
      </c>
      <c r="F96" s="63">
        <v>42665</v>
      </c>
      <c r="G96" s="63">
        <v>27714</v>
      </c>
      <c r="H96" s="63">
        <v>61648</v>
      </c>
      <c r="I96" s="63">
        <v>39429</v>
      </c>
      <c r="J96" s="63">
        <v>18547</v>
      </c>
      <c r="K96" s="63">
        <v>11901</v>
      </c>
      <c r="L96" s="63">
        <v>350</v>
      </c>
      <c r="M96" s="63">
        <v>383.12212999997973</v>
      </c>
      <c r="N96" s="63">
        <v>415.47899000000803</v>
      </c>
      <c r="O96" s="63">
        <v>1369.4758000000199</v>
      </c>
      <c r="P96" s="63">
        <v>1942</v>
      </c>
      <c r="Q96" s="63">
        <v>5635</v>
      </c>
      <c r="R96" s="63">
        <v>8346.5369500000015</v>
      </c>
      <c r="S96" s="63">
        <v>3562.1041700000014</v>
      </c>
      <c r="T96" s="63">
        <v>9290.0992899999983</v>
      </c>
    </row>
    <row r="97" spans="2:20" x14ac:dyDescent="0.45">
      <c r="B97" s="61" t="s">
        <v>99</v>
      </c>
      <c r="C97" s="62">
        <v>4211</v>
      </c>
      <c r="D97" s="62">
        <v>3196</v>
      </c>
      <c r="E97" s="63">
        <v>1361</v>
      </c>
      <c r="F97" s="63">
        <v>335855</v>
      </c>
      <c r="G97" s="63">
        <v>64516</v>
      </c>
      <c r="H97" s="63">
        <v>115075.7537628845</v>
      </c>
      <c r="I97" s="63">
        <v>208996</v>
      </c>
      <c r="J97" s="63">
        <v>300983</v>
      </c>
      <c r="K97" s="63">
        <v>294784</v>
      </c>
      <c r="L97" s="63">
        <v>277953</v>
      </c>
      <c r="M97" s="63">
        <v>243018.10528999998</v>
      </c>
      <c r="N97" s="63">
        <v>241307.87233828599</v>
      </c>
      <c r="O97" s="63">
        <v>257975.57780999999</v>
      </c>
      <c r="P97" s="63">
        <v>322986</v>
      </c>
      <c r="Q97" s="63">
        <v>212224</v>
      </c>
      <c r="R97" s="63">
        <v>274629.4878700003</v>
      </c>
      <c r="S97" s="63">
        <v>283547.05037999997</v>
      </c>
      <c r="T97" s="63">
        <v>318299.57980999997</v>
      </c>
    </row>
    <row r="98" spans="2:20" x14ac:dyDescent="0.45">
      <c r="B98" s="61" t="s">
        <v>100</v>
      </c>
      <c r="C98" s="63">
        <v>0</v>
      </c>
      <c r="D98" s="63">
        <v>0</v>
      </c>
      <c r="E98" s="63">
        <v>0</v>
      </c>
      <c r="F98" s="63">
        <v>0</v>
      </c>
      <c r="G98" s="63">
        <v>0</v>
      </c>
      <c r="H98" s="63">
        <v>0</v>
      </c>
      <c r="I98" s="63">
        <v>0</v>
      </c>
      <c r="J98" s="63">
        <v>0</v>
      </c>
      <c r="K98" s="63">
        <v>0</v>
      </c>
      <c r="L98" s="63">
        <v>0</v>
      </c>
      <c r="M98" s="63">
        <v>0</v>
      </c>
      <c r="N98" s="63">
        <v>0</v>
      </c>
      <c r="O98" s="63">
        <v>0</v>
      </c>
      <c r="P98" s="63">
        <v>0</v>
      </c>
      <c r="Q98" s="63">
        <v>3254</v>
      </c>
      <c r="R98" s="63">
        <v>4070.5753399999999</v>
      </c>
      <c r="S98" s="63">
        <v>0</v>
      </c>
      <c r="T98" s="63">
        <v>0</v>
      </c>
    </row>
    <row r="99" spans="2:20" x14ac:dyDescent="0.45">
      <c r="B99" s="61" t="s">
        <v>101</v>
      </c>
      <c r="C99" s="62">
        <v>0</v>
      </c>
      <c r="D99" s="62">
        <v>0</v>
      </c>
      <c r="E99" s="63">
        <v>0</v>
      </c>
      <c r="F99" s="63">
        <v>38021</v>
      </c>
      <c r="G99" s="63">
        <v>76449</v>
      </c>
      <c r="H99" s="63">
        <v>100321</v>
      </c>
      <c r="I99" s="63">
        <v>0</v>
      </c>
      <c r="J99" s="63">
        <v>0</v>
      </c>
      <c r="K99" s="63">
        <v>0</v>
      </c>
      <c r="L99" s="63">
        <v>0</v>
      </c>
      <c r="M99" s="63">
        <v>0</v>
      </c>
      <c r="N99" s="63">
        <v>0</v>
      </c>
      <c r="O99" s="63">
        <v>0</v>
      </c>
      <c r="P99" s="63">
        <v>0</v>
      </c>
      <c r="Q99" s="63">
        <v>0</v>
      </c>
      <c r="R99" s="63">
        <v>0</v>
      </c>
      <c r="S99" s="63">
        <v>0</v>
      </c>
      <c r="T99" s="63">
        <v>0</v>
      </c>
    </row>
    <row r="100" spans="2:20" x14ac:dyDescent="0.45">
      <c r="B100" s="61" t="s">
        <v>102</v>
      </c>
      <c r="C100" s="62">
        <v>9868</v>
      </c>
      <c r="D100" s="62">
        <v>0</v>
      </c>
      <c r="E100" s="63">
        <v>0</v>
      </c>
      <c r="F100" s="63">
        <v>0</v>
      </c>
      <c r="G100" s="62">
        <v>0</v>
      </c>
      <c r="H100" s="62">
        <v>0</v>
      </c>
      <c r="I100" s="62">
        <v>0</v>
      </c>
      <c r="J100" s="62">
        <v>0</v>
      </c>
      <c r="K100" s="63">
        <v>0</v>
      </c>
      <c r="L100" s="63">
        <v>0</v>
      </c>
      <c r="M100" s="63">
        <v>0</v>
      </c>
      <c r="N100" s="63">
        <v>0</v>
      </c>
      <c r="O100" s="63">
        <v>0</v>
      </c>
      <c r="P100" s="63">
        <v>0</v>
      </c>
      <c r="Q100" s="63">
        <v>0</v>
      </c>
      <c r="R100" s="63">
        <v>0</v>
      </c>
      <c r="S100" s="63">
        <v>0</v>
      </c>
      <c r="T100" s="63">
        <v>0</v>
      </c>
    </row>
    <row r="101" spans="2:20" x14ac:dyDescent="0.45">
      <c r="B101" s="64" t="s">
        <v>103</v>
      </c>
      <c r="C101" s="65">
        <f t="shared" ref="C101:T101" si="28">SUM(C92:C100)</f>
        <v>83083</v>
      </c>
      <c r="D101" s="65">
        <f t="shared" si="28"/>
        <v>84705</v>
      </c>
      <c r="E101" s="65">
        <f t="shared" si="28"/>
        <v>86956</v>
      </c>
      <c r="F101" s="65">
        <f t="shared" si="28"/>
        <v>461446</v>
      </c>
      <c r="G101" s="65">
        <f t="shared" si="28"/>
        <v>220282</v>
      </c>
      <c r="H101" s="65">
        <f t="shared" si="28"/>
        <v>351868.75376288453</v>
      </c>
      <c r="I101" s="65">
        <f t="shared" si="28"/>
        <v>355575</v>
      </c>
      <c r="J101" s="65">
        <f t="shared" si="28"/>
        <v>418406</v>
      </c>
      <c r="K101" s="65">
        <f t="shared" si="28"/>
        <v>461432</v>
      </c>
      <c r="L101" s="65">
        <f t="shared" si="28"/>
        <v>418807</v>
      </c>
      <c r="M101" s="65">
        <f t="shared" si="28"/>
        <v>352181.93613184697</v>
      </c>
      <c r="N101" s="65">
        <f t="shared" si="28"/>
        <v>319415.95498616481</v>
      </c>
      <c r="O101" s="65">
        <f t="shared" si="28"/>
        <v>330288.84364673658</v>
      </c>
      <c r="P101" s="65">
        <f t="shared" si="28"/>
        <v>388736</v>
      </c>
      <c r="Q101" s="65">
        <f t="shared" si="28"/>
        <v>272015</v>
      </c>
      <c r="R101" s="65">
        <f t="shared" si="28"/>
        <v>338872.90272404882</v>
      </c>
      <c r="S101" s="65">
        <f t="shared" si="28"/>
        <v>362608.69508924813</v>
      </c>
      <c r="T101" s="65">
        <f t="shared" si="28"/>
        <v>400935.29884431156</v>
      </c>
    </row>
    <row r="102" spans="2:20" x14ac:dyDescent="0.45">
      <c r="B102" s="64" t="s">
        <v>104</v>
      </c>
      <c r="C102" s="65">
        <f t="shared" ref="C102:S102" si="29">C90+C101</f>
        <v>1740829</v>
      </c>
      <c r="D102" s="65">
        <f t="shared" si="29"/>
        <v>1747928</v>
      </c>
      <c r="E102" s="65">
        <f t="shared" si="29"/>
        <v>1809639</v>
      </c>
      <c r="F102" s="65">
        <f t="shared" si="29"/>
        <v>2333380</v>
      </c>
      <c r="G102" s="65">
        <f t="shared" si="29"/>
        <v>2416354</v>
      </c>
      <c r="H102" s="65">
        <f t="shared" si="29"/>
        <v>2831544.7537628845</v>
      </c>
      <c r="I102" s="65">
        <f t="shared" si="29"/>
        <v>2885227</v>
      </c>
      <c r="J102" s="65">
        <f t="shared" si="29"/>
        <v>2968381</v>
      </c>
      <c r="K102" s="65">
        <f t="shared" si="29"/>
        <v>3093917</v>
      </c>
      <c r="L102" s="65">
        <f t="shared" si="29"/>
        <v>3225683</v>
      </c>
      <c r="M102" s="65">
        <f t="shared" si="29"/>
        <v>2862237.2031998471</v>
      </c>
      <c r="N102" s="65">
        <f t="shared" si="29"/>
        <v>2264011.5953483996</v>
      </c>
      <c r="O102" s="65">
        <f t="shared" si="29"/>
        <v>2313562.995377114</v>
      </c>
      <c r="P102" s="65">
        <f t="shared" si="29"/>
        <v>2347764.06966</v>
      </c>
      <c r="Q102" s="65">
        <f t="shared" si="29"/>
        <v>2259732.2999999998</v>
      </c>
      <c r="R102" s="65">
        <f t="shared" si="29"/>
        <v>2399517.2635389762</v>
      </c>
      <c r="S102" s="65">
        <f t="shared" si="29"/>
        <v>2495961.2308479473</v>
      </c>
      <c r="T102" s="65">
        <f>T90+T101</f>
        <v>2589913.301970101</v>
      </c>
    </row>
    <row r="103" spans="2:20" x14ac:dyDescent="0.45">
      <c r="B103" s="57"/>
      <c r="C103" s="62"/>
      <c r="D103" s="62"/>
      <c r="E103" s="63"/>
      <c r="F103" s="63"/>
      <c r="G103" s="62"/>
      <c r="H103" s="62"/>
      <c r="I103" s="62"/>
      <c r="J103" s="62"/>
    </row>
    <row r="104" spans="2:20" x14ac:dyDescent="0.45">
      <c r="B104" s="56" t="s">
        <v>105</v>
      </c>
      <c r="C104" s="62"/>
      <c r="D104" s="62"/>
      <c r="E104" s="63"/>
      <c r="F104" s="63"/>
      <c r="G104" s="62"/>
      <c r="H104" s="62"/>
      <c r="I104" s="62"/>
      <c r="J104" s="62"/>
    </row>
    <row r="105" spans="2:20" x14ac:dyDescent="0.45">
      <c r="B105" s="56" t="s">
        <v>106</v>
      </c>
      <c r="C105" s="62"/>
      <c r="D105" s="62"/>
      <c r="E105" s="63"/>
      <c r="F105" s="63"/>
      <c r="G105" s="62"/>
      <c r="H105" s="62"/>
      <c r="I105" s="62"/>
      <c r="J105" s="62"/>
      <c r="O105" s="66"/>
      <c r="P105" s="66"/>
      <c r="Q105" s="66"/>
      <c r="R105" s="66"/>
      <c r="S105" s="66"/>
      <c r="T105" s="66"/>
    </row>
    <row r="106" spans="2:20" x14ac:dyDescent="0.45">
      <c r="B106" s="61" t="s">
        <v>107</v>
      </c>
      <c r="C106" s="62">
        <v>935588</v>
      </c>
      <c r="D106" s="62">
        <v>933635</v>
      </c>
      <c r="E106" s="63">
        <v>967207</v>
      </c>
      <c r="F106" s="63">
        <v>985376</v>
      </c>
      <c r="G106" s="63">
        <v>1000463</v>
      </c>
      <c r="H106" s="63">
        <v>1049751</v>
      </c>
      <c r="I106" s="63">
        <v>1050075</v>
      </c>
      <c r="J106" s="63">
        <v>1052202</v>
      </c>
      <c r="K106" s="63">
        <v>1052605</v>
      </c>
      <c r="L106" s="63">
        <v>1053004</v>
      </c>
      <c r="M106" s="63">
        <v>1053271.0050499998</v>
      </c>
      <c r="N106" s="63">
        <v>1053713.6245499998</v>
      </c>
      <c r="O106" s="63">
        <v>1053371.02498</v>
      </c>
      <c r="P106" s="63">
        <v>1053935.6703600001</v>
      </c>
      <c r="Q106" s="63">
        <v>1054805.4349199999</v>
      </c>
      <c r="R106" s="63">
        <v>1055030.9470900001</v>
      </c>
      <c r="S106" s="63">
        <v>1055030.9470900001</v>
      </c>
      <c r="T106" s="63">
        <v>1055121.2834000001</v>
      </c>
    </row>
    <row r="107" spans="2:20" x14ac:dyDescent="0.45">
      <c r="B107" s="61" t="s">
        <v>108</v>
      </c>
      <c r="C107" s="62">
        <v>9397</v>
      </c>
      <c r="D107" s="62">
        <v>33752</v>
      </c>
      <c r="E107" s="63">
        <v>25311</v>
      </c>
      <c r="F107" s="63">
        <v>35404</v>
      </c>
      <c r="G107" s="63">
        <v>38043</v>
      </c>
      <c r="H107" s="63">
        <v>31673</v>
      </c>
      <c r="I107" s="63">
        <v>31673</v>
      </c>
      <c r="J107" s="63">
        <v>34214</v>
      </c>
      <c r="K107" s="63">
        <v>34214</v>
      </c>
      <c r="L107" s="63">
        <v>98312</v>
      </c>
      <c r="M107" s="63">
        <v>98191.91214</v>
      </c>
      <c r="N107" s="63">
        <v>100244.41773</v>
      </c>
      <c r="O107" s="63">
        <v>100322.05257</v>
      </c>
      <c r="P107" s="63">
        <v>100322.45256999999</v>
      </c>
      <c r="Q107" s="63">
        <v>100584.6</v>
      </c>
      <c r="R107" s="63">
        <v>100601.96219999999</v>
      </c>
      <c r="S107" s="63">
        <v>100601.96219999999</v>
      </c>
      <c r="T107" s="63">
        <v>100600.96219999999</v>
      </c>
    </row>
    <row r="108" spans="2:20" x14ac:dyDescent="0.45">
      <c r="B108" s="61" t="s">
        <v>109</v>
      </c>
      <c r="C108" s="62">
        <v>484332.05</v>
      </c>
      <c r="D108" s="62">
        <v>576357</v>
      </c>
      <c r="E108" s="63">
        <v>556165</v>
      </c>
      <c r="F108" s="63">
        <v>612261</v>
      </c>
      <c r="G108" s="63">
        <v>763502</v>
      </c>
      <c r="H108" s="63">
        <v>449376.2</v>
      </c>
      <c r="I108" s="63">
        <v>487379</v>
      </c>
      <c r="J108" s="63">
        <v>476335</v>
      </c>
      <c r="K108" s="63">
        <v>384391.47</v>
      </c>
      <c r="L108" s="63">
        <v>447960</v>
      </c>
      <c r="M108" s="63">
        <v>93385.124733246194</v>
      </c>
      <c r="N108" s="63">
        <v>-624742.40203671204</v>
      </c>
      <c r="O108" s="63">
        <v>-630327.92462619604</v>
      </c>
      <c r="P108" s="63">
        <v>-794972</v>
      </c>
      <c r="Q108" s="63">
        <v>-742261.18583367986</v>
      </c>
      <c r="R108" s="63">
        <v>-374364.59060369898</v>
      </c>
      <c r="S108" s="63">
        <v>-287589</v>
      </c>
      <c r="T108" s="63">
        <v>-219712.53180661751</v>
      </c>
    </row>
    <row r="109" spans="2:20" x14ac:dyDescent="0.45">
      <c r="B109" s="64" t="s">
        <v>110</v>
      </c>
      <c r="C109" s="65">
        <f t="shared" ref="C109:T109" si="30">SUM(C106:C108)</f>
        <v>1429317.05</v>
      </c>
      <c r="D109" s="65">
        <f t="shared" si="30"/>
        <v>1543744</v>
      </c>
      <c r="E109" s="65">
        <f t="shared" si="30"/>
        <v>1548683</v>
      </c>
      <c r="F109" s="65">
        <f t="shared" si="30"/>
        <v>1633041</v>
      </c>
      <c r="G109" s="65">
        <f t="shared" si="30"/>
        <v>1802008</v>
      </c>
      <c r="H109" s="65">
        <f t="shared" si="30"/>
        <v>1530800.2</v>
      </c>
      <c r="I109" s="65">
        <f t="shared" si="30"/>
        <v>1569127</v>
      </c>
      <c r="J109" s="65">
        <f t="shared" si="30"/>
        <v>1562751</v>
      </c>
      <c r="K109" s="65">
        <f t="shared" si="30"/>
        <v>1471210.47</v>
      </c>
      <c r="L109" s="65">
        <f t="shared" si="30"/>
        <v>1599276</v>
      </c>
      <c r="M109" s="65">
        <f t="shared" si="30"/>
        <v>1244848.0419232459</v>
      </c>
      <c r="N109" s="65">
        <f t="shared" si="30"/>
        <v>529215.6402432879</v>
      </c>
      <c r="O109" s="65">
        <f t="shared" si="30"/>
        <v>523365.15292380401</v>
      </c>
      <c r="P109" s="65">
        <f t="shared" si="30"/>
        <v>359286.12293000007</v>
      </c>
      <c r="Q109" s="65">
        <f t="shared" si="30"/>
        <v>413128.84908632014</v>
      </c>
      <c r="R109" s="65">
        <f t="shared" si="30"/>
        <v>781268.31868630112</v>
      </c>
      <c r="S109" s="65">
        <f t="shared" si="30"/>
        <v>868043.9092900001</v>
      </c>
      <c r="T109" s="65">
        <f t="shared" si="30"/>
        <v>936009.71379338251</v>
      </c>
    </row>
    <row r="110" spans="2:20" x14ac:dyDescent="0.45">
      <c r="B110" s="56" t="s">
        <v>111</v>
      </c>
      <c r="C110" s="62"/>
      <c r="D110" s="62"/>
      <c r="E110" s="63"/>
      <c r="F110" s="63"/>
      <c r="G110" s="62"/>
      <c r="H110" s="62"/>
      <c r="I110" s="62"/>
      <c r="J110" s="62"/>
      <c r="O110" s="63"/>
      <c r="P110" s="63"/>
      <c r="Q110" s="63"/>
      <c r="R110" s="63"/>
      <c r="S110" s="63"/>
      <c r="T110" s="63"/>
    </row>
    <row r="111" spans="2:20" x14ac:dyDescent="0.45">
      <c r="B111" s="61" t="s">
        <v>112</v>
      </c>
      <c r="C111" s="67">
        <v>7068</v>
      </c>
      <c r="D111" s="67">
        <v>3701</v>
      </c>
      <c r="E111" s="63">
        <v>24900</v>
      </c>
      <c r="F111" s="63">
        <v>438383</v>
      </c>
      <c r="G111" s="63">
        <v>414063</v>
      </c>
      <c r="H111" s="63">
        <v>870934</v>
      </c>
      <c r="I111" s="63">
        <v>913194</v>
      </c>
      <c r="J111" s="63">
        <v>929373</v>
      </c>
      <c r="K111" s="63">
        <v>1193301</v>
      </c>
      <c r="L111" s="63">
        <v>1361602</v>
      </c>
      <c r="M111" s="63">
        <v>1374362.6625699999</v>
      </c>
      <c r="N111" s="63">
        <v>1336665.3979500001</v>
      </c>
      <c r="O111" s="63">
        <v>1500687.1689500001</v>
      </c>
      <c r="P111" s="63">
        <v>1702979.7251500001</v>
      </c>
      <c r="Q111" s="63">
        <v>1590817.0948099999</v>
      </c>
      <c r="R111" s="63">
        <v>1378146.68163</v>
      </c>
      <c r="S111" s="63">
        <v>1339840</v>
      </c>
      <c r="T111" s="63">
        <v>1411083.0259100001</v>
      </c>
    </row>
    <row r="112" spans="2:20" x14ac:dyDescent="0.45">
      <c r="B112" s="61" t="s">
        <v>113</v>
      </c>
      <c r="C112" s="67">
        <v>0</v>
      </c>
      <c r="D112" s="67">
        <v>0</v>
      </c>
      <c r="E112" s="63">
        <v>0</v>
      </c>
      <c r="F112" s="63">
        <v>0</v>
      </c>
      <c r="G112" s="63">
        <v>0</v>
      </c>
      <c r="H112" s="63">
        <v>231592</v>
      </c>
      <c r="I112" s="63">
        <v>231592</v>
      </c>
      <c r="J112" s="63">
        <v>229377.37400000001</v>
      </c>
      <c r="K112" s="63">
        <v>221788</v>
      </c>
      <c r="L112" s="63">
        <v>73809</v>
      </c>
      <c r="M112" s="63">
        <v>46594</v>
      </c>
      <c r="N112" s="63">
        <v>46593.573499999999</v>
      </c>
      <c r="O112" s="63">
        <v>46593.073499999999</v>
      </c>
      <c r="P112" s="63">
        <v>46593.8</v>
      </c>
      <c r="Q112" s="63">
        <v>46593.573499999999</v>
      </c>
      <c r="R112" s="63">
        <v>46594.073499999999</v>
      </c>
      <c r="S112" s="63">
        <v>46593</v>
      </c>
      <c r="T112" s="63">
        <v>46593.073499999999</v>
      </c>
    </row>
    <row r="113" spans="2:20" x14ac:dyDescent="0.45">
      <c r="B113" s="61" t="s">
        <v>114</v>
      </c>
      <c r="C113" s="63">
        <v>0</v>
      </c>
      <c r="D113" s="63">
        <v>0</v>
      </c>
      <c r="E113" s="63">
        <v>28853</v>
      </c>
      <c r="F113" s="63">
        <v>45</v>
      </c>
      <c r="G113" s="63">
        <v>45</v>
      </c>
      <c r="H113" s="63">
        <v>51.553762884344906</v>
      </c>
      <c r="I113" s="63">
        <v>52</v>
      </c>
      <c r="J113" s="63">
        <v>52</v>
      </c>
      <c r="K113" s="63">
        <v>52</v>
      </c>
      <c r="L113" s="63">
        <v>0</v>
      </c>
      <c r="M113" s="63">
        <v>0</v>
      </c>
      <c r="N113" s="63">
        <v>0</v>
      </c>
      <c r="O113" s="63">
        <v>0</v>
      </c>
      <c r="P113" s="63">
        <v>53535</v>
      </c>
      <c r="Q113" s="63">
        <v>56197.938875834298</v>
      </c>
      <c r="R113" s="63">
        <v>30242.2340386004</v>
      </c>
      <c r="S113" s="63">
        <v>36714</v>
      </c>
      <c r="T113" s="63">
        <v>34992.32873329032</v>
      </c>
    </row>
    <row r="114" spans="2:20" x14ac:dyDescent="0.45">
      <c r="B114" s="61" t="s">
        <v>115</v>
      </c>
      <c r="C114" s="67">
        <v>106525.95</v>
      </c>
      <c r="D114" s="67">
        <v>81783</v>
      </c>
      <c r="E114" s="63">
        <v>74817</v>
      </c>
      <c r="F114" s="63">
        <v>66521</v>
      </c>
      <c r="G114" s="63">
        <v>60925</v>
      </c>
      <c r="H114" s="63">
        <v>57302</v>
      </c>
      <c r="I114" s="63">
        <v>58436</v>
      </c>
      <c r="J114" s="63">
        <v>59998</v>
      </c>
      <c r="K114" s="63">
        <v>43928</v>
      </c>
      <c r="L114" s="63">
        <v>0</v>
      </c>
      <c r="M114" s="63">
        <v>0</v>
      </c>
      <c r="N114" s="63">
        <v>0</v>
      </c>
      <c r="O114" s="63">
        <v>0</v>
      </c>
      <c r="P114" s="63">
        <v>0</v>
      </c>
      <c r="Q114" s="63">
        <v>0</v>
      </c>
      <c r="R114" s="63">
        <v>0</v>
      </c>
      <c r="S114" s="63">
        <v>0</v>
      </c>
      <c r="T114" s="68">
        <v>0</v>
      </c>
    </row>
    <row r="115" spans="2:20" x14ac:dyDescent="0.45">
      <c r="B115" s="64" t="s">
        <v>116</v>
      </c>
      <c r="C115" s="65">
        <f t="shared" ref="C115:Q115" si="31">SUM(C111:C114)</f>
        <v>113593.95</v>
      </c>
      <c r="D115" s="65">
        <f t="shared" si="31"/>
        <v>85484</v>
      </c>
      <c r="E115" s="65">
        <f t="shared" si="31"/>
        <v>128570</v>
      </c>
      <c r="F115" s="65">
        <f t="shared" si="31"/>
        <v>504949</v>
      </c>
      <c r="G115" s="65">
        <f t="shared" si="31"/>
        <v>475033</v>
      </c>
      <c r="H115" s="65">
        <f t="shared" si="31"/>
        <v>1159879.5537628843</v>
      </c>
      <c r="I115" s="65">
        <f t="shared" si="31"/>
        <v>1203274</v>
      </c>
      <c r="J115" s="65">
        <f t="shared" si="31"/>
        <v>1218800.3740000001</v>
      </c>
      <c r="K115" s="65">
        <f t="shared" si="31"/>
        <v>1459069</v>
      </c>
      <c r="L115" s="65">
        <f t="shared" si="31"/>
        <v>1435411</v>
      </c>
      <c r="M115" s="65">
        <f t="shared" si="31"/>
        <v>1420956.6625699999</v>
      </c>
      <c r="N115" s="65">
        <f t="shared" si="31"/>
        <v>1383258.9714500001</v>
      </c>
      <c r="O115" s="65">
        <f t="shared" si="31"/>
        <v>1547280.24245</v>
      </c>
      <c r="P115" s="65">
        <f t="shared" si="31"/>
        <v>1803108.5251500001</v>
      </c>
      <c r="Q115" s="65">
        <f t="shared" si="31"/>
        <v>1693608.6071858341</v>
      </c>
      <c r="R115" s="65">
        <f>SUM(R111:R114)</f>
        <v>1454982.9891686004</v>
      </c>
      <c r="S115" s="65">
        <f t="shared" ref="S115:T115" si="32">SUM(S111:S114)</f>
        <v>1423147</v>
      </c>
      <c r="T115" s="65">
        <f t="shared" si="32"/>
        <v>1492668.4281432903</v>
      </c>
    </row>
    <row r="116" spans="2:20" x14ac:dyDescent="0.45">
      <c r="B116" s="56" t="s">
        <v>117</v>
      </c>
      <c r="C116" s="62"/>
      <c r="D116" s="62"/>
      <c r="E116" s="63"/>
      <c r="F116" s="63"/>
      <c r="G116" s="62"/>
      <c r="H116" s="62"/>
      <c r="I116" s="62"/>
      <c r="J116" s="62"/>
      <c r="K116" s="63"/>
      <c r="L116" s="63"/>
      <c r="M116" s="63"/>
      <c r="N116" s="63"/>
      <c r="O116" s="63"/>
      <c r="P116" s="63"/>
      <c r="Q116" s="63"/>
      <c r="R116" s="63"/>
      <c r="S116" s="63"/>
      <c r="T116" s="63"/>
    </row>
    <row r="117" spans="2:20" x14ac:dyDescent="0.45">
      <c r="B117" s="61" t="s">
        <v>112</v>
      </c>
      <c r="C117" s="67">
        <v>3832</v>
      </c>
      <c r="D117" s="67">
        <v>18379</v>
      </c>
      <c r="E117" s="63">
        <v>3855</v>
      </c>
      <c r="F117" s="63">
        <v>19259</v>
      </c>
      <c r="G117" s="63">
        <v>18607</v>
      </c>
      <c r="H117" s="63">
        <v>33420</v>
      </c>
      <c r="I117" s="63">
        <v>33747</v>
      </c>
      <c r="J117" s="63">
        <v>87330</v>
      </c>
      <c r="K117" s="63">
        <v>44855</v>
      </c>
      <c r="L117" s="63">
        <v>57172</v>
      </c>
      <c r="M117" s="63">
        <v>58808.983989999993</v>
      </c>
      <c r="N117" s="63">
        <v>134193.96492999999</v>
      </c>
      <c r="O117" s="63">
        <v>64944.449379999998</v>
      </c>
      <c r="P117" s="63">
        <v>74356.327809999988</v>
      </c>
      <c r="Q117" s="63">
        <v>16015.49325</v>
      </c>
      <c r="R117" s="63">
        <v>14273.185740000006</v>
      </c>
      <c r="S117" s="63">
        <v>36298</v>
      </c>
      <c r="T117" s="63">
        <v>14592.947559999999</v>
      </c>
    </row>
    <row r="118" spans="2:20" x14ac:dyDescent="0.45">
      <c r="B118" s="61" t="s">
        <v>118</v>
      </c>
      <c r="C118" s="62">
        <v>32711</v>
      </c>
      <c r="D118" s="62">
        <v>41877</v>
      </c>
      <c r="E118" s="63">
        <v>66035</v>
      </c>
      <c r="F118" s="63">
        <v>61886</v>
      </c>
      <c r="G118" s="63">
        <v>45954</v>
      </c>
      <c r="H118" s="63">
        <v>81645</v>
      </c>
      <c r="I118" s="63">
        <v>56161</v>
      </c>
      <c r="J118" s="63">
        <v>78480</v>
      </c>
      <c r="K118" s="63">
        <v>89258</v>
      </c>
      <c r="L118" s="63">
        <v>109638</v>
      </c>
      <c r="M118" s="63">
        <v>112220.96434570519</v>
      </c>
      <c r="N118" s="63">
        <v>191609.93329906263</v>
      </c>
      <c r="O118" s="63">
        <v>149863.78530429999</v>
      </c>
      <c r="P118" s="63">
        <v>82331</v>
      </c>
      <c r="Q118" s="63">
        <v>105873.4</v>
      </c>
      <c r="R118" s="63">
        <v>122241.86913971401</v>
      </c>
      <c r="S118" s="63">
        <v>142117</v>
      </c>
      <c r="T118" s="63">
        <v>122477.42864442717</v>
      </c>
    </row>
    <row r="119" spans="2:20" x14ac:dyDescent="0.45">
      <c r="B119" s="61" t="s">
        <v>119</v>
      </c>
      <c r="C119" s="62">
        <v>32389</v>
      </c>
      <c r="D119" s="62">
        <v>25881</v>
      </c>
      <c r="E119" s="63">
        <v>26636</v>
      </c>
      <c r="F119" s="63">
        <v>29241.000000000004</v>
      </c>
      <c r="G119" s="63">
        <v>13188</v>
      </c>
      <c r="H119" s="63">
        <v>12956</v>
      </c>
      <c r="I119" s="63">
        <v>11917</v>
      </c>
      <c r="J119" s="63">
        <v>8466.6259999999893</v>
      </c>
      <c r="K119" s="63">
        <v>8009</v>
      </c>
      <c r="L119" s="63">
        <v>8399</v>
      </c>
      <c r="M119" s="63">
        <v>7591.684030000004</v>
      </c>
      <c r="N119" s="63">
        <v>5317.3590300000005</v>
      </c>
      <c r="O119" s="63">
        <v>4895.7703000000001</v>
      </c>
      <c r="P119" s="63">
        <v>4733.5122299999994</v>
      </c>
      <c r="Q119" s="63">
        <v>4718.1659600000003</v>
      </c>
      <c r="R119" s="63">
        <v>4711.5872600000012</v>
      </c>
      <c r="S119" s="63">
        <v>4712</v>
      </c>
      <c r="T119" s="63">
        <v>4711.5872600000012</v>
      </c>
    </row>
    <row r="120" spans="2:20" x14ac:dyDescent="0.45">
      <c r="B120" s="61" t="s">
        <v>120</v>
      </c>
      <c r="C120" s="62">
        <v>7414</v>
      </c>
      <c r="D120" s="62">
        <v>7904</v>
      </c>
      <c r="E120" s="63">
        <v>6088</v>
      </c>
      <c r="F120" s="63">
        <v>21597</v>
      </c>
      <c r="G120" s="63"/>
      <c r="H120" s="63">
        <v>4132</v>
      </c>
      <c r="I120" s="63">
        <v>6154</v>
      </c>
      <c r="J120" s="63">
        <v>6447</v>
      </c>
      <c r="K120" s="63">
        <v>8325</v>
      </c>
      <c r="L120" s="63">
        <v>8547</v>
      </c>
      <c r="M120" s="63">
        <v>7953.4839658127494</v>
      </c>
      <c r="N120" s="63">
        <v>11356.422536742306</v>
      </c>
      <c r="O120" s="63">
        <v>16026.572355344762</v>
      </c>
      <c r="P120" s="63">
        <v>16551.4211853448</v>
      </c>
      <c r="Q120" s="63">
        <v>14396.608456803875</v>
      </c>
      <c r="R120" s="63">
        <v>13981</v>
      </c>
      <c r="S120" s="63">
        <v>11214</v>
      </c>
      <c r="T120" s="63">
        <v>9571.3781890204846</v>
      </c>
    </row>
    <row r="121" spans="2:20" x14ac:dyDescent="0.45">
      <c r="B121" s="61" t="s">
        <v>121</v>
      </c>
      <c r="C121" s="62">
        <v>13466</v>
      </c>
      <c r="D121" s="62">
        <v>14226</v>
      </c>
      <c r="E121" s="63">
        <v>21794</v>
      </c>
      <c r="F121" s="63">
        <v>27236</v>
      </c>
      <c r="G121" s="63">
        <v>26867</v>
      </c>
      <c r="H121" s="63">
        <v>0</v>
      </c>
      <c r="I121" s="63">
        <v>0</v>
      </c>
      <c r="J121" s="63">
        <v>0</v>
      </c>
      <c r="K121" s="63">
        <v>0</v>
      </c>
      <c r="L121" s="63">
        <v>0</v>
      </c>
      <c r="M121" s="63">
        <v>0</v>
      </c>
      <c r="N121" s="63">
        <v>0</v>
      </c>
      <c r="O121" s="63">
        <v>0</v>
      </c>
      <c r="P121" s="63">
        <v>0</v>
      </c>
      <c r="Q121" s="63">
        <v>3514.5</v>
      </c>
      <c r="R121" s="63">
        <v>0</v>
      </c>
      <c r="S121" s="63">
        <v>0</v>
      </c>
      <c r="T121" s="63">
        <v>0</v>
      </c>
    </row>
    <row r="122" spans="2:20" x14ac:dyDescent="0.45">
      <c r="B122" s="61" t="s">
        <v>122</v>
      </c>
      <c r="C122" s="62">
        <v>0</v>
      </c>
      <c r="D122" s="62">
        <v>0</v>
      </c>
      <c r="E122" s="63">
        <v>0</v>
      </c>
      <c r="F122" s="63">
        <v>0</v>
      </c>
      <c r="G122" s="63">
        <v>0</v>
      </c>
      <c r="H122" s="63">
        <v>0</v>
      </c>
      <c r="I122" s="63">
        <v>0</v>
      </c>
      <c r="J122" s="63">
        <v>0</v>
      </c>
      <c r="K122" s="63">
        <v>2762</v>
      </c>
      <c r="L122" s="63">
        <v>0</v>
      </c>
      <c r="M122" s="63">
        <v>0</v>
      </c>
      <c r="N122" s="63">
        <v>0</v>
      </c>
      <c r="O122" s="63">
        <v>0</v>
      </c>
      <c r="P122" s="63">
        <v>0</v>
      </c>
      <c r="Q122" s="63">
        <v>0</v>
      </c>
      <c r="R122" s="63">
        <v>0</v>
      </c>
      <c r="S122" s="63">
        <v>0</v>
      </c>
      <c r="T122" s="69">
        <v>0</v>
      </c>
    </row>
    <row r="123" spans="2:20" x14ac:dyDescent="0.45">
      <c r="B123" s="61" t="s">
        <v>123</v>
      </c>
      <c r="C123" s="62">
        <v>105905</v>
      </c>
      <c r="D123" s="62">
        <v>6492</v>
      </c>
      <c r="E123" s="63">
        <v>7978</v>
      </c>
      <c r="F123" s="63">
        <v>15018.000000000002</v>
      </c>
      <c r="G123" s="63">
        <v>14424</v>
      </c>
      <c r="H123" s="63">
        <v>7170</v>
      </c>
      <c r="I123" s="63">
        <v>4847</v>
      </c>
      <c r="J123" s="63">
        <v>6106</v>
      </c>
      <c r="K123" s="63">
        <v>10429</v>
      </c>
      <c r="L123" s="63">
        <v>7240</v>
      </c>
      <c r="M123" s="63">
        <v>9856.9336392999994</v>
      </c>
      <c r="N123" s="63">
        <v>9059.7914400000009</v>
      </c>
      <c r="O123" s="63">
        <v>7187.2711599999893</v>
      </c>
      <c r="P123" s="63">
        <v>7397.1544000000004</v>
      </c>
      <c r="Q123" s="63">
        <v>8476</v>
      </c>
      <c r="R123" s="63">
        <v>8058.4</v>
      </c>
      <c r="S123" s="63">
        <v>10429.062819999999</v>
      </c>
      <c r="T123" s="63">
        <v>9881.7134000000187</v>
      </c>
    </row>
    <row r="124" spans="2:20" x14ac:dyDescent="0.45">
      <c r="B124" s="64" t="s">
        <v>124</v>
      </c>
      <c r="C124" s="65">
        <f t="shared" ref="C124:S124" si="33">SUM(C117:C123)</f>
        <v>195717</v>
      </c>
      <c r="D124" s="65">
        <f t="shared" si="33"/>
        <v>114759</v>
      </c>
      <c r="E124" s="65">
        <f t="shared" si="33"/>
        <v>132386</v>
      </c>
      <c r="F124" s="65">
        <f t="shared" si="33"/>
        <v>174237</v>
      </c>
      <c r="G124" s="65">
        <f t="shared" si="33"/>
        <v>119040</v>
      </c>
      <c r="H124" s="65">
        <f t="shared" si="33"/>
        <v>139323</v>
      </c>
      <c r="I124" s="65">
        <f t="shared" si="33"/>
        <v>112826</v>
      </c>
      <c r="J124" s="65">
        <f t="shared" si="33"/>
        <v>186829.62599999999</v>
      </c>
      <c r="K124" s="65">
        <f t="shared" si="33"/>
        <v>163638</v>
      </c>
      <c r="L124" s="65">
        <f t="shared" si="33"/>
        <v>190996</v>
      </c>
      <c r="M124" s="65">
        <f t="shared" si="33"/>
        <v>196432.04997081793</v>
      </c>
      <c r="N124" s="65">
        <f t="shared" si="33"/>
        <v>351537.4712358049</v>
      </c>
      <c r="O124" s="65">
        <f t="shared" si="33"/>
        <v>242917.84849964478</v>
      </c>
      <c r="P124" s="65">
        <f t="shared" si="33"/>
        <v>185369.41562534479</v>
      </c>
      <c r="Q124" s="65">
        <f t="shared" si="33"/>
        <v>152994.16766680387</v>
      </c>
      <c r="R124" s="65">
        <f t="shared" si="33"/>
        <v>163266.042139714</v>
      </c>
      <c r="S124" s="65">
        <f t="shared" si="33"/>
        <v>204770.06281999999</v>
      </c>
      <c r="T124" s="65">
        <f>SUM(T117:T123)</f>
        <v>161235.05505344766</v>
      </c>
    </row>
    <row r="125" spans="2:20" x14ac:dyDescent="0.45">
      <c r="B125" s="64" t="s">
        <v>125</v>
      </c>
      <c r="C125" s="65">
        <f t="shared" ref="C125:T125" si="34">C115+C124</f>
        <v>309310.95</v>
      </c>
      <c r="D125" s="65">
        <f t="shared" si="34"/>
        <v>200243</v>
      </c>
      <c r="E125" s="65">
        <f t="shared" si="34"/>
        <v>260956</v>
      </c>
      <c r="F125" s="65">
        <f t="shared" si="34"/>
        <v>679186</v>
      </c>
      <c r="G125" s="65">
        <f t="shared" si="34"/>
        <v>594073</v>
      </c>
      <c r="H125" s="65">
        <f t="shared" si="34"/>
        <v>1299202.5537628843</v>
      </c>
      <c r="I125" s="65">
        <f t="shared" si="34"/>
        <v>1316100</v>
      </c>
      <c r="J125" s="65">
        <f t="shared" si="34"/>
        <v>1405630</v>
      </c>
      <c r="K125" s="65">
        <f t="shared" si="34"/>
        <v>1622707</v>
      </c>
      <c r="L125" s="65">
        <f t="shared" si="34"/>
        <v>1626407</v>
      </c>
      <c r="M125" s="65">
        <f t="shared" si="34"/>
        <v>1617388.7125408179</v>
      </c>
      <c r="N125" s="65">
        <f t="shared" si="34"/>
        <v>1734796.442685805</v>
      </c>
      <c r="O125" s="65">
        <f t="shared" si="34"/>
        <v>1790198.0909496448</v>
      </c>
      <c r="P125" s="65">
        <f t="shared" si="34"/>
        <v>1988477.9407753448</v>
      </c>
      <c r="Q125" s="65">
        <f t="shared" si="34"/>
        <v>1846602.7748526379</v>
      </c>
      <c r="R125" s="65">
        <f t="shared" si="34"/>
        <v>1618249.0313083143</v>
      </c>
      <c r="S125" s="65">
        <f t="shared" si="34"/>
        <v>1627917.0628200001</v>
      </c>
      <c r="T125" s="65">
        <f t="shared" si="34"/>
        <v>1653903.4831967379</v>
      </c>
    </row>
    <row r="126" spans="2:20" x14ac:dyDescent="0.45">
      <c r="B126" s="57"/>
      <c r="C126" s="62"/>
      <c r="D126" s="62"/>
      <c r="E126" s="63"/>
      <c r="F126" s="63"/>
      <c r="G126" s="62"/>
      <c r="H126" s="62"/>
      <c r="I126" s="62"/>
      <c r="J126" s="62"/>
    </row>
    <row r="127" spans="2:20" x14ac:dyDescent="0.45">
      <c r="B127" s="64" t="s">
        <v>126</v>
      </c>
      <c r="C127" s="65">
        <f t="shared" ref="C127:T127" si="35">C109+C125</f>
        <v>1738628</v>
      </c>
      <c r="D127" s="65">
        <f t="shared" si="35"/>
        <v>1743987</v>
      </c>
      <c r="E127" s="65">
        <f t="shared" si="35"/>
        <v>1809639</v>
      </c>
      <c r="F127" s="65">
        <f t="shared" si="35"/>
        <v>2312227</v>
      </c>
      <c r="G127" s="65">
        <f t="shared" si="35"/>
        <v>2396081</v>
      </c>
      <c r="H127" s="65">
        <f t="shared" si="35"/>
        <v>2830002.7537628841</v>
      </c>
      <c r="I127" s="65">
        <f t="shared" si="35"/>
        <v>2885227</v>
      </c>
      <c r="J127" s="65">
        <f t="shared" si="35"/>
        <v>2968381</v>
      </c>
      <c r="K127" s="65">
        <f t="shared" si="35"/>
        <v>3093917.4699999997</v>
      </c>
      <c r="L127" s="65">
        <f t="shared" si="35"/>
        <v>3225683</v>
      </c>
      <c r="M127" s="65">
        <f t="shared" si="35"/>
        <v>2862236.7544640638</v>
      </c>
      <c r="N127" s="65">
        <f t="shared" si="35"/>
        <v>2264012.0829290929</v>
      </c>
      <c r="O127" s="65">
        <f t="shared" si="35"/>
        <v>2313563.243873449</v>
      </c>
      <c r="P127" s="65">
        <f t="shared" si="35"/>
        <v>2347764.0637053447</v>
      </c>
      <c r="Q127" s="65">
        <f t="shared" si="35"/>
        <v>2259731.6239389582</v>
      </c>
      <c r="R127" s="65">
        <f t="shared" si="35"/>
        <v>2399517.3499946157</v>
      </c>
      <c r="S127" s="65">
        <f t="shared" si="35"/>
        <v>2495960.9721100004</v>
      </c>
      <c r="T127" s="65">
        <f t="shared" si="35"/>
        <v>2589913.1969901202</v>
      </c>
    </row>
    <row r="128" spans="2:20" x14ac:dyDescent="0.45">
      <c r="B128" s="70"/>
      <c r="C128" s="71"/>
      <c r="D128" s="71"/>
      <c r="E128" s="71"/>
      <c r="F128" s="71"/>
      <c r="G128" s="71"/>
      <c r="H128" s="71"/>
      <c r="I128" s="72"/>
      <c r="J128" s="72"/>
      <c r="K128" s="72"/>
      <c r="L128" s="72"/>
      <c r="M128" s="72"/>
      <c r="N128" s="72"/>
      <c r="O128" s="72"/>
      <c r="P128" s="72"/>
      <c r="Q128" s="72"/>
      <c r="R128" s="72"/>
      <c r="S128" s="72"/>
      <c r="T128" s="72"/>
    </row>
    <row r="129" spans="1:20" x14ac:dyDescent="0.45">
      <c r="B129" s="73"/>
      <c r="C129" s="11"/>
      <c r="D129" s="11"/>
      <c r="E129" s="11"/>
      <c r="F129" s="11"/>
      <c r="G129" s="11"/>
      <c r="H129" s="11"/>
      <c r="I129" s="11"/>
      <c r="J129" s="11"/>
      <c r="K129" s="11"/>
      <c r="L129" s="11"/>
      <c r="M129" s="11"/>
      <c r="N129" s="11"/>
      <c r="O129" s="11"/>
      <c r="P129" s="22"/>
      <c r="Q129" s="11"/>
      <c r="R129" s="11"/>
      <c r="S129" s="74"/>
      <c r="T129" s="74"/>
    </row>
    <row r="130" spans="1:20" x14ac:dyDescent="0.45">
      <c r="B130" s="75"/>
      <c r="C130" s="11"/>
      <c r="D130" s="11"/>
      <c r="E130" s="11"/>
      <c r="F130" s="11"/>
      <c r="G130" s="11"/>
      <c r="H130" s="11"/>
      <c r="I130" s="11"/>
      <c r="J130" s="11"/>
      <c r="K130" s="11"/>
      <c r="L130" s="11"/>
      <c r="M130" s="11"/>
      <c r="N130" s="11"/>
      <c r="O130" s="11"/>
      <c r="P130" s="22"/>
      <c r="Q130" s="11"/>
      <c r="R130" s="11"/>
      <c r="S130" s="11"/>
      <c r="T130" s="11"/>
    </row>
    <row r="131" spans="1:20" s="19" customFormat="1" x14ac:dyDescent="0.45">
      <c r="A131" s="14"/>
      <c r="B131" s="15" t="s">
        <v>127</v>
      </c>
      <c r="C131" s="16"/>
      <c r="D131" s="16"/>
      <c r="E131" s="16"/>
      <c r="F131" s="16"/>
      <c r="G131" s="16"/>
      <c r="H131" s="16"/>
      <c r="I131" s="16"/>
      <c r="J131" s="16"/>
      <c r="K131" s="16"/>
      <c r="L131" s="16"/>
      <c r="M131" s="16"/>
      <c r="N131" s="16"/>
      <c r="O131" s="16"/>
      <c r="P131" s="17"/>
      <c r="Q131" s="17"/>
      <c r="R131" s="17"/>
      <c r="S131" s="18"/>
      <c r="T131" s="18"/>
    </row>
    <row r="132" spans="1:20" x14ac:dyDescent="0.45">
      <c r="B132" s="75"/>
      <c r="C132" s="11"/>
      <c r="D132" s="11"/>
      <c r="E132" s="11"/>
      <c r="F132" s="11"/>
      <c r="G132" s="11"/>
      <c r="H132" s="11"/>
      <c r="I132" s="11"/>
      <c r="J132" s="11"/>
      <c r="K132" s="11"/>
      <c r="L132" s="11"/>
      <c r="M132" s="11"/>
      <c r="N132" s="11"/>
      <c r="O132" s="11"/>
      <c r="P132" s="22"/>
      <c r="Q132" s="11"/>
      <c r="R132" s="11"/>
      <c r="S132" s="11"/>
      <c r="T132" s="11"/>
    </row>
    <row r="133" spans="1:20" x14ac:dyDescent="0.45">
      <c r="B133" s="76" t="s">
        <v>128</v>
      </c>
      <c r="C133" s="76"/>
      <c r="D133" s="77"/>
      <c r="E133" s="77"/>
      <c r="F133" s="77"/>
      <c r="G133" s="77"/>
      <c r="H133" s="77"/>
      <c r="I133" s="77"/>
      <c r="J133" s="77"/>
      <c r="Q133" s="78"/>
      <c r="R133" s="78"/>
      <c r="S133" s="78"/>
      <c r="T133" s="78"/>
    </row>
    <row r="134" spans="1:20" x14ac:dyDescent="0.45">
      <c r="B134" s="70" t="s">
        <v>129</v>
      </c>
      <c r="C134" s="62">
        <v>338572</v>
      </c>
      <c r="D134" s="62">
        <v>353933.709049383</v>
      </c>
      <c r="E134" s="62">
        <v>336695</v>
      </c>
      <c r="F134" s="62">
        <v>433749</v>
      </c>
      <c r="G134" s="62">
        <v>480858.63672000001</v>
      </c>
      <c r="H134" s="62">
        <v>470825</v>
      </c>
      <c r="I134" s="62">
        <v>475455.32827999996</v>
      </c>
      <c r="J134" s="62">
        <v>526862.06652999995</v>
      </c>
      <c r="K134" s="62">
        <v>564849</v>
      </c>
      <c r="L134" s="62">
        <v>456742</v>
      </c>
      <c r="M134" s="62">
        <v>447510</v>
      </c>
      <c r="N134" s="62">
        <v>455637.86681006651</v>
      </c>
      <c r="O134" s="62">
        <v>503900.43143998401</v>
      </c>
      <c r="P134" s="62">
        <v>487815.42860000097</v>
      </c>
      <c r="Q134" s="79">
        <v>557863.63153990381</v>
      </c>
      <c r="R134" s="79">
        <v>691891</v>
      </c>
      <c r="S134" s="79">
        <v>620992.59862000705</v>
      </c>
      <c r="T134" s="79">
        <v>645986.17815006908</v>
      </c>
    </row>
    <row r="135" spans="1:20" x14ac:dyDescent="0.45">
      <c r="B135" s="70" t="s">
        <v>130</v>
      </c>
      <c r="C135" s="62">
        <v>-209881</v>
      </c>
      <c r="D135" s="62">
        <v>-222798.821526257</v>
      </c>
      <c r="E135" s="62">
        <v>-200350</v>
      </c>
      <c r="F135" s="62">
        <v>-195161.76078305542</v>
      </c>
      <c r="G135" s="62">
        <v>-224669.51554281963</v>
      </c>
      <c r="H135" s="62">
        <v>-245997</v>
      </c>
      <c r="I135" s="62">
        <v>-240401.24345686065</v>
      </c>
      <c r="J135" s="62">
        <v>-243831.89957999895</v>
      </c>
      <c r="K135" s="62">
        <v>-260232</v>
      </c>
      <c r="L135" s="62">
        <v>-264102</v>
      </c>
      <c r="M135" s="62">
        <v>-268592.501500001</v>
      </c>
      <c r="N135" s="62">
        <v>-276328.35019459948</v>
      </c>
      <c r="O135" s="62">
        <v>-288414</v>
      </c>
      <c r="P135" s="62">
        <v>-275099.47608849336</v>
      </c>
      <c r="Q135" s="79">
        <v>-310564</v>
      </c>
      <c r="R135" s="79">
        <v>-403670</v>
      </c>
      <c r="S135" s="79">
        <v>-444177.5</v>
      </c>
      <c r="T135" s="79">
        <v>-416028.48109146871</v>
      </c>
    </row>
    <row r="136" spans="1:20" x14ac:dyDescent="0.45">
      <c r="B136" s="70" t="s">
        <v>131</v>
      </c>
      <c r="C136" s="62">
        <v>0</v>
      </c>
      <c r="D136" s="62">
        <v>0</v>
      </c>
      <c r="E136" s="62">
        <v>0</v>
      </c>
      <c r="F136" s="62">
        <v>0</v>
      </c>
      <c r="G136" s="62">
        <v>0</v>
      </c>
      <c r="H136" s="62">
        <v>23000</v>
      </c>
      <c r="I136" s="62">
        <v>7500</v>
      </c>
      <c r="J136" s="62">
        <v>0</v>
      </c>
      <c r="K136" s="62">
        <v>0</v>
      </c>
      <c r="L136" s="62">
        <v>0</v>
      </c>
      <c r="M136" s="62">
        <v>0</v>
      </c>
      <c r="N136" s="62">
        <v>0</v>
      </c>
      <c r="O136" s="62">
        <v>0</v>
      </c>
      <c r="P136" s="62">
        <v>0</v>
      </c>
      <c r="Q136" s="79">
        <v>0</v>
      </c>
      <c r="R136" s="79">
        <v>0</v>
      </c>
      <c r="S136" s="79">
        <v>0</v>
      </c>
      <c r="T136" s="79">
        <v>0</v>
      </c>
    </row>
    <row r="137" spans="1:20" x14ac:dyDescent="0.45">
      <c r="B137" s="80" t="s">
        <v>132</v>
      </c>
      <c r="C137" s="81">
        <f>SUM(C134:C136)</f>
        <v>128691</v>
      </c>
      <c r="D137" s="81">
        <f t="shared" ref="D137:T137" si="36">SUM(D134:D136)</f>
        <v>131134.887523126</v>
      </c>
      <c r="E137" s="81">
        <f t="shared" si="36"/>
        <v>136345</v>
      </c>
      <c r="F137" s="81">
        <f t="shared" si="36"/>
        <v>238587.23921694458</v>
      </c>
      <c r="G137" s="81">
        <f t="shared" si="36"/>
        <v>256189.12117718038</v>
      </c>
      <c r="H137" s="81">
        <f t="shared" si="36"/>
        <v>247828</v>
      </c>
      <c r="I137" s="81">
        <f t="shared" si="36"/>
        <v>242554.0848231393</v>
      </c>
      <c r="J137" s="81">
        <f t="shared" si="36"/>
        <v>283030.16695000103</v>
      </c>
      <c r="K137" s="81">
        <f t="shared" si="36"/>
        <v>304617</v>
      </c>
      <c r="L137" s="81">
        <f t="shared" si="36"/>
        <v>192640</v>
      </c>
      <c r="M137" s="81">
        <f t="shared" si="36"/>
        <v>178917.498499999</v>
      </c>
      <c r="N137" s="81">
        <f t="shared" si="36"/>
        <v>179309.51661546703</v>
      </c>
      <c r="O137" s="81">
        <f t="shared" si="36"/>
        <v>215486.43143998401</v>
      </c>
      <c r="P137" s="81">
        <f t="shared" si="36"/>
        <v>212715.95251150761</v>
      </c>
      <c r="Q137" s="82">
        <f t="shared" si="36"/>
        <v>247299.63153990381</v>
      </c>
      <c r="R137" s="82">
        <f t="shared" si="36"/>
        <v>288221</v>
      </c>
      <c r="S137" s="82">
        <f t="shared" si="36"/>
        <v>176815.09862000705</v>
      </c>
      <c r="T137" s="82">
        <f t="shared" si="36"/>
        <v>229957.69705860037</v>
      </c>
    </row>
    <row r="138" spans="1:20" x14ac:dyDescent="0.45">
      <c r="Q138" s="78"/>
      <c r="R138" s="78"/>
      <c r="S138" s="78"/>
      <c r="T138" s="78"/>
    </row>
    <row r="139" spans="1:20" x14ac:dyDescent="0.45">
      <c r="B139" s="70" t="s">
        <v>133</v>
      </c>
      <c r="C139" s="62">
        <v>-32161</v>
      </c>
      <c r="D139" s="62">
        <v>-13660.52843</v>
      </c>
      <c r="E139" s="62">
        <v>-18043</v>
      </c>
      <c r="F139" s="62">
        <v>-4923</v>
      </c>
      <c r="G139" s="62">
        <v>-30259.458759999998</v>
      </c>
      <c r="H139" s="62">
        <v>-8220.3372199999994</v>
      </c>
      <c r="I139" s="62">
        <v>-23751.429810000001</v>
      </c>
      <c r="J139" s="62">
        <v>-2925.1819</v>
      </c>
      <c r="K139" s="62">
        <v>-5121</v>
      </c>
      <c r="L139" s="62">
        <v>-5229</v>
      </c>
      <c r="M139" s="62">
        <v>-2685</v>
      </c>
      <c r="N139" s="62">
        <v>-270</v>
      </c>
      <c r="O139" s="62">
        <v>-250</v>
      </c>
      <c r="P139" s="62">
        <v>0</v>
      </c>
      <c r="Q139" s="79">
        <v>0</v>
      </c>
      <c r="R139" s="79">
        <v>0</v>
      </c>
      <c r="S139" s="79">
        <v>0</v>
      </c>
      <c r="T139" s="79">
        <v>0</v>
      </c>
    </row>
    <row r="140" spans="1:20" x14ac:dyDescent="0.45">
      <c r="B140" s="70" t="s">
        <v>134</v>
      </c>
      <c r="C140" s="62">
        <v>-934</v>
      </c>
      <c r="D140" s="62">
        <v>-1913</v>
      </c>
      <c r="E140" s="62">
        <v>-1604</v>
      </c>
      <c r="F140" s="62">
        <v>-2163</v>
      </c>
      <c r="G140" s="62">
        <v>0</v>
      </c>
      <c r="H140" s="62">
        <v>0</v>
      </c>
      <c r="I140" s="62">
        <v>0</v>
      </c>
      <c r="J140" s="62">
        <v>0</v>
      </c>
      <c r="K140" s="62">
        <v>0</v>
      </c>
      <c r="L140" s="62">
        <v>0</v>
      </c>
      <c r="M140" s="62">
        <v>0</v>
      </c>
      <c r="N140" s="62">
        <v>0</v>
      </c>
      <c r="O140" s="62">
        <v>0</v>
      </c>
      <c r="P140" s="62">
        <v>0</v>
      </c>
      <c r="Q140" s="79">
        <v>0</v>
      </c>
      <c r="R140" s="79">
        <v>0</v>
      </c>
      <c r="S140" s="79">
        <v>0</v>
      </c>
      <c r="T140" s="79">
        <v>0</v>
      </c>
    </row>
    <row r="141" spans="1:20" x14ac:dyDescent="0.45">
      <c r="B141" s="83" t="s">
        <v>135</v>
      </c>
      <c r="C141" s="84">
        <f t="shared" ref="C141:T141" si="37">SUM(C137,C139:C140)</f>
        <v>95596</v>
      </c>
      <c r="D141" s="84">
        <f t="shared" si="37"/>
        <v>115561.359093126</v>
      </c>
      <c r="E141" s="84">
        <f t="shared" si="37"/>
        <v>116698</v>
      </c>
      <c r="F141" s="84">
        <f t="shared" si="37"/>
        <v>231501.23921694458</v>
      </c>
      <c r="G141" s="84">
        <f t="shared" si="37"/>
        <v>225929.66241718037</v>
      </c>
      <c r="H141" s="84">
        <f t="shared" si="37"/>
        <v>239607.66278000001</v>
      </c>
      <c r="I141" s="84">
        <f t="shared" si="37"/>
        <v>218802.6550131393</v>
      </c>
      <c r="J141" s="84">
        <f t="shared" si="37"/>
        <v>280104.98505000101</v>
      </c>
      <c r="K141" s="84">
        <f t="shared" si="37"/>
        <v>299496</v>
      </c>
      <c r="L141" s="84">
        <f t="shared" si="37"/>
        <v>187411</v>
      </c>
      <c r="M141" s="84">
        <f t="shared" si="37"/>
        <v>176232.498499999</v>
      </c>
      <c r="N141" s="84">
        <f t="shared" si="37"/>
        <v>179039.51661546703</v>
      </c>
      <c r="O141" s="84">
        <f t="shared" si="37"/>
        <v>215236.43143998401</v>
      </c>
      <c r="P141" s="84">
        <f t="shared" si="37"/>
        <v>212715.95251150761</v>
      </c>
      <c r="Q141" s="85">
        <f t="shared" si="37"/>
        <v>247299.63153990381</v>
      </c>
      <c r="R141" s="85">
        <f t="shared" si="37"/>
        <v>288221</v>
      </c>
      <c r="S141" s="85">
        <f t="shared" si="37"/>
        <v>176815.09862000705</v>
      </c>
      <c r="T141" s="85">
        <f t="shared" si="37"/>
        <v>229957.69705860037</v>
      </c>
    </row>
    <row r="142" spans="1:20" x14ac:dyDescent="0.45">
      <c r="B142" s="70"/>
      <c r="C142" s="62"/>
      <c r="D142" s="62"/>
      <c r="E142" s="62"/>
      <c r="F142" s="62"/>
      <c r="G142" s="62"/>
      <c r="H142" s="62"/>
      <c r="I142" s="62"/>
      <c r="J142" s="62"/>
      <c r="Q142" s="78"/>
      <c r="R142" s="78"/>
      <c r="S142" s="78"/>
      <c r="T142" s="78"/>
    </row>
    <row r="143" spans="1:20" x14ac:dyDescent="0.45">
      <c r="B143" s="76" t="s">
        <v>136</v>
      </c>
      <c r="C143" s="62"/>
      <c r="D143" s="62"/>
      <c r="E143" s="62"/>
      <c r="F143" s="62"/>
      <c r="G143" s="62"/>
      <c r="H143" s="62"/>
      <c r="I143" s="62"/>
      <c r="J143" s="62"/>
      <c r="Q143" s="78"/>
      <c r="R143" s="78"/>
      <c r="S143" s="78"/>
      <c r="T143" s="78"/>
    </row>
    <row r="144" spans="1:20" x14ac:dyDescent="0.45">
      <c r="B144" s="70" t="s">
        <v>137</v>
      </c>
      <c r="C144" s="62">
        <v>-95846</v>
      </c>
      <c r="D144" s="62">
        <v>-78020.615941999989</v>
      </c>
      <c r="E144" s="62">
        <v>-89976</v>
      </c>
      <c r="F144" s="62">
        <v>-281737.96191933082</v>
      </c>
      <c r="G144" s="62">
        <v>-436028</v>
      </c>
      <c r="H144" s="62">
        <v>-401168</v>
      </c>
      <c r="I144" s="62">
        <f>-148847-48</f>
        <v>-148895</v>
      </c>
      <c r="J144" s="62">
        <v>-86851.786939999904</v>
      </c>
      <c r="K144" s="62">
        <v>-156993</v>
      </c>
      <c r="L144" s="62">
        <v>-200274</v>
      </c>
      <c r="M144" s="62">
        <v>-165265</v>
      </c>
      <c r="N144" s="62">
        <v>-104694.38057539999</v>
      </c>
      <c r="O144" s="62">
        <v>-112151</v>
      </c>
      <c r="P144" s="62">
        <v>-55904</v>
      </c>
      <c r="Q144" s="79">
        <v>-77156.226230000015</v>
      </c>
      <c r="R144" s="79">
        <v>-134968.26545499999</v>
      </c>
      <c r="S144" s="79">
        <v>-139342</v>
      </c>
      <c r="T144" s="79">
        <v>-150724.59214853393</v>
      </c>
    </row>
    <row r="145" spans="2:20" x14ac:dyDescent="0.45">
      <c r="B145" s="70" t="s">
        <v>138</v>
      </c>
      <c r="C145" s="79">
        <v>0</v>
      </c>
      <c r="D145" s="79">
        <v>0</v>
      </c>
      <c r="E145" s="79">
        <v>0</v>
      </c>
      <c r="F145" s="79">
        <v>0</v>
      </c>
      <c r="G145" s="79">
        <v>0</v>
      </c>
      <c r="H145" s="79">
        <v>0</v>
      </c>
      <c r="I145" s="79">
        <v>0</v>
      </c>
      <c r="J145" s="79">
        <v>0</v>
      </c>
      <c r="K145" s="79">
        <v>0</v>
      </c>
      <c r="L145" s="79">
        <v>0</v>
      </c>
      <c r="M145" s="79">
        <v>0</v>
      </c>
      <c r="N145" s="79">
        <v>0</v>
      </c>
      <c r="O145" s="79">
        <v>0</v>
      </c>
      <c r="P145" s="79">
        <v>0</v>
      </c>
      <c r="Q145" s="79">
        <v>0</v>
      </c>
      <c r="R145" s="79">
        <v>0</v>
      </c>
      <c r="S145" s="79">
        <v>0</v>
      </c>
      <c r="T145" s="79">
        <v>-4342.6600099999996</v>
      </c>
    </row>
    <row r="146" spans="2:20" x14ac:dyDescent="0.45">
      <c r="B146" s="70" t="s">
        <v>139</v>
      </c>
      <c r="C146" s="62">
        <v>2634</v>
      </c>
      <c r="D146" s="62">
        <v>0</v>
      </c>
      <c r="E146" s="62">
        <v>0</v>
      </c>
      <c r="F146" s="62">
        <v>6300</v>
      </c>
      <c r="G146" s="62">
        <v>0</v>
      </c>
      <c r="H146" s="62">
        <v>3032</v>
      </c>
      <c r="I146" s="62">
        <v>186</v>
      </c>
      <c r="J146" s="62">
        <v>75.521000000000001</v>
      </c>
      <c r="K146" s="62">
        <v>0</v>
      </c>
      <c r="L146" s="62">
        <v>3350</v>
      </c>
      <c r="M146" s="62">
        <v>5132.6455199999991</v>
      </c>
      <c r="N146" s="62">
        <v>17356.636259999999</v>
      </c>
      <c r="O146" s="62">
        <v>13834.571020000001</v>
      </c>
      <c r="P146" s="62">
        <v>2329.85862</v>
      </c>
      <c r="Q146" s="79">
        <v>2902.1655499999997</v>
      </c>
      <c r="R146" s="79">
        <v>7383</v>
      </c>
      <c r="S146" s="79">
        <v>262.315</v>
      </c>
      <c r="T146" s="79">
        <v>0</v>
      </c>
    </row>
    <row r="147" spans="2:20" x14ac:dyDescent="0.45">
      <c r="B147" s="70" t="s">
        <v>140</v>
      </c>
      <c r="C147" s="62">
        <v>1658</v>
      </c>
      <c r="D147" s="62">
        <v>0</v>
      </c>
      <c r="E147" s="62">
        <v>0</v>
      </c>
      <c r="F147" s="62">
        <v>3349.5183300000008</v>
      </c>
      <c r="G147" s="62">
        <v>9883.2161300000007</v>
      </c>
      <c r="H147" s="62">
        <v>11300</v>
      </c>
      <c r="I147" s="62">
        <v>16763.961676708001</v>
      </c>
      <c r="J147" s="62">
        <v>11523.068930000003</v>
      </c>
      <c r="K147" s="62">
        <v>20992.304030000014</v>
      </c>
      <c r="L147" s="62">
        <v>22435</v>
      </c>
      <c r="M147" s="62">
        <v>14805.433199999999</v>
      </c>
      <c r="N147" s="62">
        <v>11856.373279999998</v>
      </c>
      <c r="O147" s="62">
        <v>12653.359540000003</v>
      </c>
      <c r="P147" s="62">
        <v>16260.760850000001</v>
      </c>
      <c r="Q147" s="79">
        <v>20907.187129999984</v>
      </c>
      <c r="R147" s="79">
        <v>27434.215749999974</v>
      </c>
      <c r="S147" s="79">
        <v>34132.862999999976</v>
      </c>
      <c r="T147" s="79">
        <v>24426.025639999996</v>
      </c>
    </row>
    <row r="148" spans="2:20" x14ac:dyDescent="0.45">
      <c r="B148" s="70" t="s">
        <v>141</v>
      </c>
      <c r="C148" s="62">
        <v>0</v>
      </c>
      <c r="D148" s="62">
        <v>0</v>
      </c>
      <c r="E148" s="62">
        <v>0</v>
      </c>
      <c r="F148" s="62">
        <v>-11912</v>
      </c>
      <c r="G148" s="62">
        <v>8949</v>
      </c>
      <c r="H148" s="62">
        <v>2963</v>
      </c>
      <c r="I148" s="62">
        <v>0</v>
      </c>
      <c r="J148" s="62">
        <v>0</v>
      </c>
      <c r="K148" s="62">
        <v>0</v>
      </c>
      <c r="L148" s="62">
        <v>0</v>
      </c>
      <c r="M148" s="62">
        <v>0</v>
      </c>
      <c r="N148" s="62">
        <v>0</v>
      </c>
      <c r="O148" s="62">
        <v>0</v>
      </c>
      <c r="P148" s="62">
        <v>0</v>
      </c>
      <c r="Q148" s="79">
        <v>0</v>
      </c>
      <c r="R148" s="79">
        <v>0</v>
      </c>
      <c r="S148" s="79">
        <v>0</v>
      </c>
      <c r="T148" s="79">
        <v>0</v>
      </c>
    </row>
    <row r="149" spans="2:20" x14ac:dyDescent="0.45">
      <c r="B149" s="70" t="s">
        <v>142</v>
      </c>
      <c r="C149" s="62">
        <v>0</v>
      </c>
      <c r="D149" s="62">
        <v>0</v>
      </c>
      <c r="E149" s="62">
        <v>0</v>
      </c>
      <c r="F149" s="62">
        <v>-38021</v>
      </c>
      <c r="G149" s="62">
        <v>-38428</v>
      </c>
      <c r="H149" s="62">
        <v>-23872</v>
      </c>
      <c r="I149" s="62">
        <v>95525</v>
      </c>
      <c r="J149" s="62">
        <v>0</v>
      </c>
      <c r="K149" s="62">
        <v>0</v>
      </c>
      <c r="L149" s="62">
        <v>0</v>
      </c>
      <c r="M149" s="62">
        <v>0</v>
      </c>
      <c r="N149" s="62">
        <v>0</v>
      </c>
      <c r="O149" s="62">
        <v>0</v>
      </c>
      <c r="P149" s="62">
        <v>0</v>
      </c>
      <c r="Q149" s="79">
        <v>-3254</v>
      </c>
      <c r="R149" s="79">
        <v>-817</v>
      </c>
      <c r="S149" s="79">
        <v>4070.5753399999999</v>
      </c>
      <c r="T149" s="79">
        <v>0</v>
      </c>
    </row>
    <row r="150" spans="2:20" x14ac:dyDescent="0.45">
      <c r="B150" s="70" t="s">
        <v>143</v>
      </c>
      <c r="C150" s="62">
        <v>181</v>
      </c>
      <c r="D150" s="62">
        <v>386.9</v>
      </c>
      <c r="E150" s="62">
        <v>622</v>
      </c>
      <c r="F150" s="62">
        <v>0</v>
      </c>
      <c r="G150" s="62">
        <v>0</v>
      </c>
      <c r="H150" s="62">
        <v>0</v>
      </c>
      <c r="I150" s="62">
        <v>0</v>
      </c>
      <c r="J150" s="62">
        <v>0</v>
      </c>
      <c r="K150" s="62">
        <v>0</v>
      </c>
      <c r="L150" s="62">
        <v>1075</v>
      </c>
      <c r="M150" s="62">
        <v>0</v>
      </c>
      <c r="N150" s="62">
        <v>0</v>
      </c>
      <c r="O150" s="62">
        <v>0</v>
      </c>
      <c r="P150" s="62">
        <v>0</v>
      </c>
      <c r="Q150" s="79">
        <v>0</v>
      </c>
      <c r="R150" s="79">
        <v>0</v>
      </c>
      <c r="S150" s="79">
        <v>0</v>
      </c>
      <c r="T150" s="79">
        <v>0</v>
      </c>
    </row>
    <row r="151" spans="2:20" x14ac:dyDescent="0.45">
      <c r="B151" s="70" t="s">
        <v>144</v>
      </c>
      <c r="C151" s="62">
        <v>0</v>
      </c>
      <c r="D151" s="62">
        <v>0</v>
      </c>
      <c r="E151" s="62">
        <v>0</v>
      </c>
      <c r="F151" s="62">
        <v>0</v>
      </c>
      <c r="G151" s="62">
        <v>0</v>
      </c>
      <c r="H151" s="62">
        <v>0</v>
      </c>
      <c r="I151" s="62">
        <v>0</v>
      </c>
      <c r="J151" s="62">
        <v>0</v>
      </c>
      <c r="K151" s="62">
        <v>-38507.199999999997</v>
      </c>
      <c r="L151" s="62">
        <v>-32563</v>
      </c>
      <c r="M151" s="62">
        <v>0</v>
      </c>
      <c r="N151" s="62">
        <v>0</v>
      </c>
      <c r="O151" s="62">
        <v>0</v>
      </c>
      <c r="P151" s="62">
        <v>0</v>
      </c>
      <c r="Q151" s="79">
        <v>0</v>
      </c>
      <c r="R151" s="79">
        <v>-21567.7</v>
      </c>
      <c r="S151" s="79">
        <v>0</v>
      </c>
      <c r="T151" s="79">
        <v>0</v>
      </c>
    </row>
    <row r="152" spans="2:20" x14ac:dyDescent="0.45">
      <c r="B152" s="86" t="s">
        <v>145</v>
      </c>
      <c r="C152" s="62">
        <v>0</v>
      </c>
      <c r="D152" s="62">
        <v>0</v>
      </c>
      <c r="E152" s="62">
        <v>0</v>
      </c>
      <c r="F152" s="62">
        <v>0</v>
      </c>
      <c r="G152" s="62">
        <v>0</v>
      </c>
      <c r="H152" s="62">
        <v>0</v>
      </c>
      <c r="I152" s="62">
        <v>0</v>
      </c>
      <c r="J152" s="62">
        <v>0</v>
      </c>
      <c r="K152" s="87">
        <v>0</v>
      </c>
      <c r="L152" s="87">
        <v>37838</v>
      </c>
      <c r="M152" s="62">
        <v>0</v>
      </c>
      <c r="N152" s="62">
        <v>0</v>
      </c>
      <c r="O152" s="62">
        <v>0</v>
      </c>
      <c r="P152" s="62">
        <v>0</v>
      </c>
      <c r="Q152" s="79">
        <v>0</v>
      </c>
      <c r="R152" s="79">
        <v>0</v>
      </c>
      <c r="S152" s="79">
        <v>0</v>
      </c>
      <c r="T152" s="79">
        <v>0</v>
      </c>
    </row>
    <row r="153" spans="2:20" x14ac:dyDescent="0.45">
      <c r="B153" s="86" t="s">
        <v>146</v>
      </c>
      <c r="C153" s="62"/>
      <c r="D153" s="62"/>
      <c r="E153" s="62"/>
      <c r="F153" s="62"/>
      <c r="G153" s="62"/>
      <c r="H153" s="62"/>
      <c r="I153" s="62"/>
      <c r="J153" s="62"/>
      <c r="K153" s="87"/>
      <c r="L153" s="87"/>
      <c r="M153" s="62"/>
      <c r="N153" s="62">
        <v>0</v>
      </c>
      <c r="O153" s="62">
        <v>0</v>
      </c>
      <c r="P153" s="62">
        <v>0</v>
      </c>
      <c r="Q153" s="62">
        <v>0</v>
      </c>
      <c r="R153" s="62">
        <v>0</v>
      </c>
      <c r="S153" s="62">
        <v>0</v>
      </c>
      <c r="T153" s="62">
        <v>-462.37079999999997</v>
      </c>
    </row>
    <row r="154" spans="2:20" x14ac:dyDescent="0.45">
      <c r="B154" s="83" t="s">
        <v>147</v>
      </c>
      <c r="C154" s="84">
        <f t="shared" ref="C154:M154" si="38">SUM(C144:C152)</f>
        <v>-91373</v>
      </c>
      <c r="D154" s="84">
        <f t="shared" si="38"/>
        <v>-77633.715941999995</v>
      </c>
      <c r="E154" s="84">
        <f t="shared" si="38"/>
        <v>-89354</v>
      </c>
      <c r="F154" s="84">
        <f t="shared" si="38"/>
        <v>-322021.44358933083</v>
      </c>
      <c r="G154" s="84">
        <f t="shared" si="38"/>
        <v>-455623.78386999998</v>
      </c>
      <c r="H154" s="84">
        <f t="shared" si="38"/>
        <v>-407745</v>
      </c>
      <c r="I154" s="84">
        <f t="shared" si="38"/>
        <v>-36420.038323291985</v>
      </c>
      <c r="J154" s="84">
        <f t="shared" si="38"/>
        <v>-75253.197009999902</v>
      </c>
      <c r="K154" s="84">
        <f t="shared" si="38"/>
        <v>-174507.89597000001</v>
      </c>
      <c r="L154" s="84">
        <f t="shared" si="38"/>
        <v>-168139</v>
      </c>
      <c r="M154" s="84">
        <f t="shared" si="38"/>
        <v>-145326.92128000001</v>
      </c>
      <c r="N154" s="85">
        <f t="shared" ref="N154:S154" si="39">SUM(N144:N153)</f>
        <v>-75481.371035399992</v>
      </c>
      <c r="O154" s="85">
        <f t="shared" si="39"/>
        <v>-85663.069439999992</v>
      </c>
      <c r="P154" s="85">
        <f t="shared" si="39"/>
        <v>-37313.380530000002</v>
      </c>
      <c r="Q154" s="85">
        <f t="shared" si="39"/>
        <v>-56600.873550000026</v>
      </c>
      <c r="R154" s="85">
        <f t="shared" si="39"/>
        <v>-122535.74970500001</v>
      </c>
      <c r="S154" s="85">
        <f t="shared" si="39"/>
        <v>-100876.24666000002</v>
      </c>
      <c r="T154" s="85">
        <f>SUM(T144:T153)</f>
        <v>-131103.59731853392</v>
      </c>
    </row>
    <row r="155" spans="2:20" x14ac:dyDescent="0.45">
      <c r="I155" s="88"/>
      <c r="J155" s="88"/>
      <c r="Q155" s="78"/>
      <c r="R155" s="78"/>
      <c r="S155" s="78"/>
      <c r="T155" s="78"/>
    </row>
    <row r="156" spans="2:20" x14ac:dyDescent="0.45">
      <c r="B156" s="76" t="s">
        <v>148</v>
      </c>
      <c r="C156" s="62"/>
      <c r="D156" s="62"/>
      <c r="E156" s="62"/>
      <c r="F156" s="62"/>
      <c r="G156" s="62"/>
      <c r="H156" s="62"/>
      <c r="I156" s="62"/>
      <c r="J156" s="62"/>
      <c r="Q156" s="78"/>
      <c r="R156" s="78"/>
      <c r="S156" s="78"/>
      <c r="T156" s="78"/>
    </row>
    <row r="157" spans="2:20" x14ac:dyDescent="0.45">
      <c r="B157" s="70" t="s">
        <v>149</v>
      </c>
      <c r="C157" s="62">
        <v>0</v>
      </c>
      <c r="D157" s="62">
        <v>24013.839639999998</v>
      </c>
      <c r="E157" s="62">
        <v>27900</v>
      </c>
      <c r="F157" s="62">
        <v>455109.1874</v>
      </c>
      <c r="G157" s="62">
        <v>1144.16381</v>
      </c>
      <c r="H157" s="62">
        <v>396182</v>
      </c>
      <c r="I157" s="62">
        <v>0</v>
      </c>
      <c r="J157" s="62">
        <v>0</v>
      </c>
      <c r="K157" s="62">
        <v>0</v>
      </c>
      <c r="L157" s="62">
        <v>42349</v>
      </c>
      <c r="M157" s="62">
        <v>50248.045529999996</v>
      </c>
      <c r="N157" s="62">
        <v>0</v>
      </c>
      <c r="O157" s="62">
        <v>0</v>
      </c>
      <c r="P157" s="62">
        <v>0</v>
      </c>
      <c r="Q157" s="79">
        <v>1577388.7951500001</v>
      </c>
      <c r="R157" s="79">
        <v>0</v>
      </c>
      <c r="S157" s="89">
        <v>0</v>
      </c>
      <c r="T157" s="89">
        <v>0</v>
      </c>
    </row>
    <row r="158" spans="2:20" x14ac:dyDescent="0.45">
      <c r="B158" s="70" t="s">
        <v>150</v>
      </c>
      <c r="C158" s="62">
        <v>-3749</v>
      </c>
      <c r="D158" s="62">
        <v>-12890.358107370001</v>
      </c>
      <c r="E158" s="62">
        <v>-21146</v>
      </c>
      <c r="F158" s="62">
        <v>-28974.787013753998</v>
      </c>
      <c r="G158" s="62">
        <v>-477.08605999999997</v>
      </c>
      <c r="H158" s="62">
        <v>-635</v>
      </c>
      <c r="I158" s="62">
        <v>-32.467073140999986</v>
      </c>
      <c r="J158" s="62">
        <v>0</v>
      </c>
      <c r="K158" s="62">
        <v>-62514.432000000001</v>
      </c>
      <c r="L158" s="62">
        <v>0</v>
      </c>
      <c r="M158" s="62">
        <v>-10996.051520000001</v>
      </c>
      <c r="N158" s="62">
        <v>-11326.544680000001</v>
      </c>
      <c r="O158" s="62">
        <v>-12343.45132</v>
      </c>
      <c r="P158" s="79">
        <v>-14310</v>
      </c>
      <c r="Q158" s="79">
        <v>-1589975</v>
      </c>
      <c r="R158" s="79">
        <v>-12617.443300000001</v>
      </c>
      <c r="S158" s="89">
        <v>-11346.499010000001</v>
      </c>
      <c r="T158" s="79">
        <v>-11829.33908</v>
      </c>
    </row>
    <row r="159" spans="2:20" x14ac:dyDescent="0.45">
      <c r="B159" s="70" t="s">
        <v>71</v>
      </c>
      <c r="C159" s="62">
        <v>0</v>
      </c>
      <c r="D159" s="62">
        <v>0</v>
      </c>
      <c r="E159" s="62">
        <v>0</v>
      </c>
      <c r="F159" s="62">
        <v>0</v>
      </c>
      <c r="G159" s="62">
        <v>0</v>
      </c>
      <c r="H159" s="62">
        <v>0</v>
      </c>
      <c r="I159" s="62">
        <v>0</v>
      </c>
      <c r="J159" s="62">
        <v>0</v>
      </c>
      <c r="K159" s="62">
        <v>0</v>
      </c>
      <c r="L159" s="62">
        <v>0</v>
      </c>
      <c r="M159" s="62">
        <v>0</v>
      </c>
      <c r="N159" s="62">
        <v>0</v>
      </c>
      <c r="O159" s="62">
        <v>0</v>
      </c>
      <c r="P159" s="62">
        <v>0</v>
      </c>
      <c r="Q159" s="79">
        <v>-115686.19231999999</v>
      </c>
      <c r="R159" s="79">
        <v>0</v>
      </c>
      <c r="S159" s="89">
        <v>0</v>
      </c>
      <c r="T159" s="89">
        <v>0</v>
      </c>
    </row>
    <row r="160" spans="2:20" x14ac:dyDescent="0.45">
      <c r="B160" s="70" t="s">
        <v>151</v>
      </c>
      <c r="C160" s="62">
        <v>0</v>
      </c>
      <c r="D160" s="62">
        <v>0</v>
      </c>
      <c r="E160" s="62">
        <v>0</v>
      </c>
      <c r="F160" s="62">
        <v>0</v>
      </c>
      <c r="G160" s="62">
        <v>0</v>
      </c>
      <c r="H160" s="62">
        <v>0</v>
      </c>
      <c r="I160" s="62">
        <v>0</v>
      </c>
      <c r="J160" s="62">
        <v>0</v>
      </c>
      <c r="K160" s="62">
        <v>0</v>
      </c>
      <c r="L160" s="62">
        <v>0</v>
      </c>
      <c r="M160" s="62">
        <v>0</v>
      </c>
      <c r="N160" s="62">
        <v>0</v>
      </c>
      <c r="O160" s="62">
        <v>0</v>
      </c>
      <c r="P160" s="62">
        <v>0</v>
      </c>
      <c r="Q160" s="79">
        <v>-3976</v>
      </c>
      <c r="R160" s="79">
        <v>0</v>
      </c>
      <c r="S160" s="89">
        <v>0</v>
      </c>
      <c r="T160" s="89">
        <v>0</v>
      </c>
    </row>
    <row r="161" spans="2:20" x14ac:dyDescent="0.45">
      <c r="B161" s="70" t="s">
        <v>141</v>
      </c>
      <c r="C161" s="62">
        <v>-5795</v>
      </c>
      <c r="D161" s="62">
        <v>9868</v>
      </c>
      <c r="E161" s="62">
        <v>0</v>
      </c>
      <c r="F161" s="62">
        <v>0</v>
      </c>
      <c r="G161" s="62">
        <v>0</v>
      </c>
      <c r="H161" s="62">
        <v>0</v>
      </c>
      <c r="I161" s="62">
        <v>0</v>
      </c>
      <c r="J161" s="62">
        <v>0</v>
      </c>
      <c r="K161" s="62">
        <v>0</v>
      </c>
      <c r="L161" s="62">
        <v>0</v>
      </c>
      <c r="M161" s="62">
        <v>0</v>
      </c>
      <c r="N161" s="62">
        <v>0</v>
      </c>
      <c r="O161" s="62">
        <v>0</v>
      </c>
      <c r="P161" s="62">
        <v>0</v>
      </c>
      <c r="Q161" s="79">
        <v>0</v>
      </c>
      <c r="R161" s="79">
        <v>0</v>
      </c>
      <c r="S161" s="89">
        <v>0</v>
      </c>
      <c r="T161" s="89">
        <v>0</v>
      </c>
    </row>
    <row r="162" spans="2:20" x14ac:dyDescent="0.45">
      <c r="B162" s="70" t="s">
        <v>134</v>
      </c>
      <c r="C162" s="62">
        <v>0</v>
      </c>
      <c r="D162" s="62">
        <v>0</v>
      </c>
      <c r="E162" s="62">
        <v>0</v>
      </c>
      <c r="F162" s="62">
        <v>0</v>
      </c>
      <c r="G162" s="62">
        <v>-43080.442680692999</v>
      </c>
      <c r="H162" s="62">
        <v>-22915.4355</v>
      </c>
      <c r="I162" s="62">
        <v>-69764.074511457278</v>
      </c>
      <c r="J162" s="62">
        <v>-72826.335760000002</v>
      </c>
      <c r="K162" s="62">
        <v>-85730.592000000004</v>
      </c>
      <c r="L162" s="62">
        <v>-91948</v>
      </c>
      <c r="M162" s="62">
        <v>-103126.42929</v>
      </c>
      <c r="N162" s="62">
        <v>-101022.08243000001</v>
      </c>
      <c r="O162" s="62">
        <v>-110032.8769</v>
      </c>
      <c r="P162" s="62">
        <v>-117300</v>
      </c>
      <c r="Q162" s="79">
        <v>-152779.71646</v>
      </c>
      <c r="R162" s="79">
        <v>-57829.393750000003</v>
      </c>
      <c r="S162" s="89">
        <v>-55511.428669999994</v>
      </c>
      <c r="T162" s="79">
        <v>-58902.766189999995</v>
      </c>
    </row>
    <row r="163" spans="2:20" x14ac:dyDescent="0.45">
      <c r="B163" s="70" t="s">
        <v>152</v>
      </c>
      <c r="C163" s="62">
        <v>-12450</v>
      </c>
      <c r="D163" s="62">
        <v>-60000</v>
      </c>
      <c r="E163" s="62">
        <v>-36000</v>
      </c>
      <c r="F163" s="62">
        <v>-36000</v>
      </c>
      <c r="G163" s="62">
        <v>0</v>
      </c>
      <c r="H163" s="62">
        <v>-150725.22</v>
      </c>
      <c r="I163" s="62">
        <v>-25000</v>
      </c>
      <c r="J163" s="62">
        <v>-50329.826000000001</v>
      </c>
      <c r="K163" s="62">
        <v>-21852.173999999999</v>
      </c>
      <c r="L163" s="62">
        <v>-1607</v>
      </c>
      <c r="M163" s="62">
        <v>0</v>
      </c>
      <c r="N163" s="62">
        <v>0</v>
      </c>
      <c r="O163" s="62">
        <v>0</v>
      </c>
      <c r="P163" s="62">
        <v>0</v>
      </c>
      <c r="Q163" s="79">
        <v>0</v>
      </c>
      <c r="R163" s="79">
        <v>-26355.5</v>
      </c>
      <c r="S163" s="89">
        <v>0</v>
      </c>
      <c r="T163" s="89">
        <v>0</v>
      </c>
    </row>
    <row r="164" spans="2:20" x14ac:dyDescent="0.45">
      <c r="B164" s="70" t="s">
        <v>153</v>
      </c>
      <c r="C164" s="62">
        <v>0</v>
      </c>
      <c r="D164" s="62">
        <v>0</v>
      </c>
      <c r="E164" s="62">
        <v>0</v>
      </c>
      <c r="F164" s="62">
        <v>0</v>
      </c>
      <c r="G164" s="62">
        <v>20000</v>
      </c>
      <c r="H164" s="62">
        <v>0</v>
      </c>
      <c r="I164" s="62">
        <v>0</v>
      </c>
      <c r="J164" s="62">
        <v>0</v>
      </c>
      <c r="K164" s="62">
        <v>0</v>
      </c>
      <c r="L164" s="62">
        <v>0</v>
      </c>
      <c r="M164" s="62">
        <v>0</v>
      </c>
      <c r="N164" s="62">
        <v>0</v>
      </c>
      <c r="O164" s="62">
        <v>0</v>
      </c>
      <c r="P164" s="62">
        <v>0</v>
      </c>
      <c r="Q164" s="79">
        <v>0</v>
      </c>
      <c r="R164" s="79">
        <v>0</v>
      </c>
      <c r="S164" s="89">
        <v>0</v>
      </c>
      <c r="T164" s="89">
        <v>0</v>
      </c>
    </row>
    <row r="165" spans="2:20" x14ac:dyDescent="0.45">
      <c r="B165" s="70" t="s">
        <v>154</v>
      </c>
      <c r="C165" s="62">
        <v>0</v>
      </c>
      <c r="D165" s="62">
        <v>0</v>
      </c>
      <c r="E165" s="62">
        <v>0</v>
      </c>
      <c r="F165" s="62">
        <v>0</v>
      </c>
      <c r="G165" s="62">
        <v>-1527.43339105</v>
      </c>
      <c r="H165" s="62">
        <v>-3101</v>
      </c>
      <c r="I165" s="62">
        <v>0</v>
      </c>
      <c r="J165" s="62">
        <v>0</v>
      </c>
      <c r="K165" s="62">
        <v>0</v>
      </c>
      <c r="L165" s="62">
        <v>0</v>
      </c>
      <c r="M165" s="62">
        <v>0</v>
      </c>
      <c r="N165" s="62">
        <v>0</v>
      </c>
      <c r="O165" s="62">
        <v>0</v>
      </c>
      <c r="P165" s="62">
        <v>0</v>
      </c>
      <c r="Q165" s="79">
        <v>0</v>
      </c>
      <c r="R165" s="79">
        <v>0</v>
      </c>
      <c r="S165" s="89">
        <v>0</v>
      </c>
      <c r="T165" s="89">
        <v>0</v>
      </c>
    </row>
    <row r="166" spans="2:20" x14ac:dyDescent="0.45">
      <c r="B166" s="83" t="s">
        <v>155</v>
      </c>
      <c r="C166" s="84">
        <f t="shared" ref="C166:P166" si="40">SUM(C157:C165)</f>
        <v>-21994</v>
      </c>
      <c r="D166" s="84">
        <f t="shared" si="40"/>
        <v>-39008.518467369999</v>
      </c>
      <c r="E166" s="84">
        <f t="shared" si="40"/>
        <v>-29246</v>
      </c>
      <c r="F166" s="84">
        <f t="shared" si="40"/>
        <v>390134.40038624598</v>
      </c>
      <c r="G166" s="84">
        <f t="shared" si="40"/>
        <v>-23940.798321743001</v>
      </c>
      <c r="H166" s="84">
        <f t="shared" si="40"/>
        <v>218805.34449999998</v>
      </c>
      <c r="I166" s="84">
        <f t="shared" si="40"/>
        <v>-94796.541584598279</v>
      </c>
      <c r="J166" s="84">
        <f t="shared" si="40"/>
        <v>-123156.16176</v>
      </c>
      <c r="K166" s="84">
        <f t="shared" si="40"/>
        <v>-170097.198</v>
      </c>
      <c r="L166" s="84">
        <f t="shared" si="40"/>
        <v>-51206</v>
      </c>
      <c r="M166" s="84">
        <f t="shared" si="40"/>
        <v>-63874.435280000005</v>
      </c>
      <c r="N166" s="84">
        <f t="shared" si="40"/>
        <v>-112348.62711000002</v>
      </c>
      <c r="O166" s="84">
        <f t="shared" si="40"/>
        <v>-122376.32822</v>
      </c>
      <c r="P166" s="84">
        <f t="shared" si="40"/>
        <v>-131610</v>
      </c>
      <c r="Q166" s="85">
        <f>SUM(Q157:Q165)</f>
        <v>-285028.1136299998</v>
      </c>
      <c r="R166" s="85">
        <f>SUM(R157:R165)</f>
        <v>-96802.337050000002</v>
      </c>
      <c r="S166" s="85">
        <f>SUM(S157:S165)</f>
        <v>-66857.927679999993</v>
      </c>
      <c r="T166" s="85">
        <f t="shared" ref="T166" si="41">SUM(T157:T165)</f>
        <v>-70732.10527</v>
      </c>
    </row>
    <row r="167" spans="2:20" x14ac:dyDescent="0.45">
      <c r="B167" s="70"/>
      <c r="C167" s="70"/>
      <c r="D167" s="62"/>
      <c r="E167" s="62"/>
      <c r="F167" s="62"/>
      <c r="G167" s="62"/>
      <c r="H167" s="88"/>
      <c r="I167" s="62"/>
      <c r="J167" s="62"/>
      <c r="Q167" s="78"/>
      <c r="R167" s="78"/>
      <c r="S167" s="78"/>
      <c r="T167" s="78"/>
    </row>
    <row r="168" spans="2:20" x14ac:dyDescent="0.45">
      <c r="B168" s="83" t="s">
        <v>156</v>
      </c>
      <c r="C168" s="84">
        <f t="shared" ref="C168:R168" si="42">C166+C154+C141</f>
        <v>-17771</v>
      </c>
      <c r="D168" s="84">
        <f t="shared" si="42"/>
        <v>-1080.8753162439971</v>
      </c>
      <c r="E168" s="84">
        <f t="shared" si="42"/>
        <v>-1902</v>
      </c>
      <c r="F168" s="84">
        <f t="shared" si="42"/>
        <v>299614.19601385971</v>
      </c>
      <c r="G168" s="84">
        <f t="shared" si="42"/>
        <v>-253634.91977456259</v>
      </c>
      <c r="H168" s="84">
        <f t="shared" si="42"/>
        <v>50668.007279999991</v>
      </c>
      <c r="I168" s="84">
        <f t="shared" si="42"/>
        <v>87586.075105249038</v>
      </c>
      <c r="J168" s="84">
        <f t="shared" si="42"/>
        <v>81695.626280001103</v>
      </c>
      <c r="K168" s="84">
        <f t="shared" si="42"/>
        <v>-45109.093970000045</v>
      </c>
      <c r="L168" s="84">
        <f t="shared" si="42"/>
        <v>-31934</v>
      </c>
      <c r="M168" s="84">
        <f t="shared" si="42"/>
        <v>-32968.858060001017</v>
      </c>
      <c r="N168" s="84">
        <f t="shared" si="42"/>
        <v>-8790.481529932993</v>
      </c>
      <c r="O168" s="84">
        <f t="shared" si="42"/>
        <v>7197.0337799840199</v>
      </c>
      <c r="P168" s="84">
        <f t="shared" si="42"/>
        <v>43792.571981507615</v>
      </c>
      <c r="Q168" s="85">
        <f t="shared" si="42"/>
        <v>-94329.355640096008</v>
      </c>
      <c r="R168" s="85">
        <f t="shared" si="42"/>
        <v>68882.913245000003</v>
      </c>
      <c r="S168" s="85">
        <f>S166+S154+S141</f>
        <v>9080.9242800070206</v>
      </c>
      <c r="T168" s="85">
        <f t="shared" ref="T168" si="43">T166+T154+T141</f>
        <v>28121.994470066449</v>
      </c>
    </row>
    <row r="169" spans="2:20" x14ac:dyDescent="0.45">
      <c r="H169" s="62"/>
      <c r="I169" s="88"/>
      <c r="J169" s="88"/>
      <c r="Q169" s="78"/>
      <c r="R169" s="78"/>
      <c r="S169" s="78"/>
      <c r="T169" s="78"/>
    </row>
    <row r="170" spans="2:20" x14ac:dyDescent="0.45">
      <c r="B170" s="90" t="s">
        <v>157</v>
      </c>
      <c r="C170" s="84">
        <v>21557</v>
      </c>
      <c r="D170" s="84">
        <v>4211</v>
      </c>
      <c r="E170" s="84">
        <v>3196</v>
      </c>
      <c r="F170" s="84">
        <v>1361</v>
      </c>
      <c r="G170" s="84">
        <v>323943</v>
      </c>
      <c r="H170" s="84">
        <v>61553.262980000014</v>
      </c>
      <c r="I170" s="84">
        <v>115076</v>
      </c>
      <c r="J170" s="84">
        <v>208995.8</v>
      </c>
      <c r="K170" s="84">
        <v>300982.8069477526</v>
      </c>
      <c r="L170" s="84">
        <v>294784</v>
      </c>
      <c r="M170" s="84">
        <v>277953</v>
      </c>
      <c r="N170" s="84">
        <v>243018.10546000002</v>
      </c>
      <c r="O170" s="84">
        <v>241307.67273999995</v>
      </c>
      <c r="P170" s="84">
        <v>257975.53618998398</v>
      </c>
      <c r="Q170" s="85">
        <v>322985.50817149202</v>
      </c>
      <c r="R170" s="85">
        <f>Q175</f>
        <v>212223.55253139601</v>
      </c>
      <c r="S170" s="85">
        <v>274629.09155500104</v>
      </c>
      <c r="T170" s="85">
        <f>S175</f>
        <v>283547.01583500806</v>
      </c>
    </row>
    <row r="171" spans="2:20" x14ac:dyDescent="0.45">
      <c r="H171" s="62"/>
      <c r="I171" s="62"/>
      <c r="J171" s="62"/>
      <c r="Q171" s="78"/>
      <c r="R171" s="78"/>
      <c r="S171" s="78"/>
      <c r="T171" s="78"/>
    </row>
    <row r="172" spans="2:20" ht="32.4" x14ac:dyDescent="0.45">
      <c r="B172" s="91" t="s">
        <v>158</v>
      </c>
      <c r="C172" s="92">
        <v>425</v>
      </c>
      <c r="D172" s="62">
        <v>67.184630713994636</v>
      </c>
      <c r="E172" s="62">
        <v>67</v>
      </c>
      <c r="F172" s="62">
        <v>22968.004770000003</v>
      </c>
      <c r="G172" s="62">
        <v>-8755.1279425430184</v>
      </c>
      <c r="H172" s="62">
        <v>2854</v>
      </c>
      <c r="I172" s="62">
        <v>6333</v>
      </c>
      <c r="J172" s="62">
        <v>10292.07428999998</v>
      </c>
      <c r="K172" s="62">
        <v>38909.872560000113</v>
      </c>
      <c r="L172" s="62">
        <v>15103</v>
      </c>
      <c r="M172" s="62">
        <v>-1966.2626300000186</v>
      </c>
      <c r="N172" s="62">
        <v>7635.4891000000098</v>
      </c>
      <c r="O172" s="62">
        <v>9485.8296699999992</v>
      </c>
      <c r="P172" s="62">
        <v>20968</v>
      </c>
      <c r="Q172" s="79">
        <v>-16473</v>
      </c>
      <c r="R172" s="79">
        <v>-5943.0017600000401</v>
      </c>
      <c r="S172" s="79">
        <v>-424</v>
      </c>
      <c r="T172" s="79">
        <v>7314.1463399999939</v>
      </c>
    </row>
    <row r="173" spans="2:20" x14ac:dyDescent="0.45">
      <c r="B173" s="1" t="s">
        <v>159</v>
      </c>
      <c r="C173" s="92">
        <v>0</v>
      </c>
      <c r="D173" s="92">
        <v>0</v>
      </c>
      <c r="E173" s="92">
        <v>0</v>
      </c>
      <c r="F173" s="92">
        <v>0</v>
      </c>
      <c r="G173" s="92">
        <v>0</v>
      </c>
      <c r="H173" s="92">
        <v>0</v>
      </c>
      <c r="I173" s="92">
        <v>0</v>
      </c>
      <c r="J173" s="92">
        <v>0</v>
      </c>
      <c r="K173" s="92">
        <v>0</v>
      </c>
      <c r="L173" s="92">
        <v>0</v>
      </c>
      <c r="M173" s="92">
        <v>0</v>
      </c>
      <c r="N173" s="62">
        <v>-555.36076171418586</v>
      </c>
      <c r="O173" s="62">
        <v>-15</v>
      </c>
      <c r="P173" s="62">
        <v>249.4</v>
      </c>
      <c r="Q173" s="79">
        <v>40.4</v>
      </c>
      <c r="R173" s="79">
        <v>-534.94778000000019</v>
      </c>
      <c r="S173" s="79">
        <v>261</v>
      </c>
      <c r="T173" s="79">
        <v>-681.85547999999994</v>
      </c>
    </row>
    <row r="174" spans="2:20" x14ac:dyDescent="0.45">
      <c r="H174" s="88"/>
      <c r="I174" s="62"/>
      <c r="J174" s="62"/>
      <c r="Q174" s="78"/>
      <c r="R174" s="78"/>
      <c r="S174" s="78"/>
      <c r="T174" s="78"/>
    </row>
    <row r="175" spans="2:20" x14ac:dyDescent="0.45">
      <c r="B175" s="90" t="s">
        <v>160</v>
      </c>
      <c r="C175" s="84">
        <f>ROUND(SUM(C168,C170,C172),0)</f>
        <v>4211</v>
      </c>
      <c r="D175" s="84">
        <f>ROUND(SUM(D168,D170,D172),0)</f>
        <v>3197</v>
      </c>
      <c r="E175" s="84">
        <f>ROUND(SUM(E168,E170,E172),0)</f>
        <v>1361</v>
      </c>
      <c r="F175" s="84">
        <f>ROUND(SUM(F168,F170,F172),0)</f>
        <v>323943</v>
      </c>
      <c r="G175" s="84">
        <f t="shared" ref="G175:M175" si="44">SUM(G168,G170,G172)</f>
        <v>61552.952282894395</v>
      </c>
      <c r="H175" s="84">
        <f t="shared" si="44"/>
        <v>115075.27026</v>
      </c>
      <c r="I175" s="84">
        <f t="shared" si="44"/>
        <v>208995.07510524904</v>
      </c>
      <c r="J175" s="84">
        <f t="shared" si="44"/>
        <v>300983.50057000102</v>
      </c>
      <c r="K175" s="84">
        <f t="shared" si="44"/>
        <v>294783.58553775266</v>
      </c>
      <c r="L175" s="84">
        <f t="shared" si="44"/>
        <v>277953</v>
      </c>
      <c r="M175" s="84">
        <f t="shared" si="44"/>
        <v>243017.87930999897</v>
      </c>
      <c r="N175" s="84">
        <f t="shared" ref="N175:R175" si="45">SUM(N168,N170,N172,N173)</f>
        <v>241307.75226835284</v>
      </c>
      <c r="O175" s="84">
        <f t="shared" si="45"/>
        <v>257975.53618998398</v>
      </c>
      <c r="P175" s="84">
        <f t="shared" si="45"/>
        <v>322985.50817149162</v>
      </c>
      <c r="Q175" s="85">
        <f t="shared" si="45"/>
        <v>212223.55253139601</v>
      </c>
      <c r="R175" s="85">
        <f t="shared" si="45"/>
        <v>274628.51623639598</v>
      </c>
      <c r="S175" s="85">
        <f>SUM(S168,S170,S172,S173)</f>
        <v>283547.01583500806</v>
      </c>
      <c r="T175" s="85">
        <f>SUM(T168,T170,T172,T173)</f>
        <v>318301.30116507446</v>
      </c>
    </row>
    <row r="176" spans="2:20" x14ac:dyDescent="0.45">
      <c r="C176" s="88"/>
      <c r="D176" s="88"/>
      <c r="E176" s="88"/>
      <c r="F176" s="88"/>
      <c r="G176" s="88"/>
      <c r="H176" s="88"/>
      <c r="I176" s="88"/>
      <c r="J176" s="88"/>
      <c r="Q176" s="78"/>
      <c r="R176" s="78"/>
      <c r="S176" s="78"/>
      <c r="T176" s="78"/>
    </row>
    <row r="177" spans="2:20" x14ac:dyDescent="0.45">
      <c r="B177" s="41" t="s">
        <v>161</v>
      </c>
      <c r="C177" s="93"/>
      <c r="D177" s="93"/>
      <c r="E177" s="93"/>
      <c r="F177" s="93"/>
      <c r="G177" s="94">
        <v>2963</v>
      </c>
      <c r="H177" s="94"/>
      <c r="I177" s="66"/>
      <c r="J177" s="66"/>
      <c r="N177" s="62">
        <v>0</v>
      </c>
      <c r="O177" s="62">
        <v>0</v>
      </c>
      <c r="P177" s="62">
        <v>0</v>
      </c>
      <c r="Q177" s="62">
        <v>0</v>
      </c>
      <c r="R177" s="62">
        <v>0</v>
      </c>
      <c r="S177" s="62">
        <v>0</v>
      </c>
      <c r="T177" s="62">
        <v>0</v>
      </c>
    </row>
    <row r="178" spans="2:20" x14ac:dyDescent="0.45">
      <c r="B178" s="41" t="s">
        <v>162</v>
      </c>
      <c r="C178" s="41"/>
      <c r="D178" s="41"/>
      <c r="E178" s="41"/>
      <c r="F178" s="41"/>
      <c r="G178" s="94">
        <v>76449</v>
      </c>
      <c r="H178" s="94">
        <v>100321.483502884</v>
      </c>
      <c r="I178" s="94"/>
      <c r="J178" s="94"/>
      <c r="K178" s="94"/>
      <c r="L178" s="94"/>
      <c r="M178" s="94"/>
      <c r="N178" s="62">
        <v>0</v>
      </c>
      <c r="O178" s="62">
        <v>0</v>
      </c>
      <c r="P178" s="62">
        <v>0</v>
      </c>
      <c r="Q178" s="62">
        <v>0</v>
      </c>
      <c r="R178" s="62">
        <v>0</v>
      </c>
      <c r="S178" s="62">
        <v>0</v>
      </c>
      <c r="T178" s="62">
        <v>0</v>
      </c>
    </row>
    <row r="179" spans="2:20" x14ac:dyDescent="0.45">
      <c r="B179" s="41"/>
      <c r="C179" s="41"/>
      <c r="D179" s="95"/>
      <c r="E179" s="95"/>
      <c r="F179" s="95"/>
      <c r="H179" s="96"/>
      <c r="I179" s="94"/>
      <c r="J179" s="94"/>
      <c r="Q179" s="78"/>
      <c r="R179" s="78"/>
      <c r="S179" s="78"/>
      <c r="T179" s="78"/>
    </row>
    <row r="180" spans="2:20" x14ac:dyDescent="0.45">
      <c r="B180" s="97" t="s">
        <v>163</v>
      </c>
      <c r="C180" s="98">
        <f t="shared" ref="C180:T180" si="46">SUM(C175,C177,C178)</f>
        <v>4211</v>
      </c>
      <c r="D180" s="98">
        <f t="shared" si="46"/>
        <v>3197</v>
      </c>
      <c r="E180" s="98">
        <f t="shared" si="46"/>
        <v>1361</v>
      </c>
      <c r="F180" s="98">
        <f t="shared" si="46"/>
        <v>323943</v>
      </c>
      <c r="G180" s="98">
        <f t="shared" si="46"/>
        <v>140964.9522828944</v>
      </c>
      <c r="H180" s="98">
        <f t="shared" si="46"/>
        <v>215396.75376288401</v>
      </c>
      <c r="I180" s="98">
        <f t="shared" si="46"/>
        <v>208995.07510524904</v>
      </c>
      <c r="J180" s="98">
        <f t="shared" si="46"/>
        <v>300983.50057000102</v>
      </c>
      <c r="K180" s="98">
        <f t="shared" si="46"/>
        <v>294783.58553775266</v>
      </c>
      <c r="L180" s="98">
        <f t="shared" si="46"/>
        <v>277953</v>
      </c>
      <c r="M180" s="98">
        <f t="shared" si="46"/>
        <v>243017.87930999897</v>
      </c>
      <c r="N180" s="98">
        <f t="shared" si="46"/>
        <v>241307.75226835284</v>
      </c>
      <c r="O180" s="98">
        <f t="shared" si="46"/>
        <v>257975.53618998398</v>
      </c>
      <c r="P180" s="98">
        <f t="shared" si="46"/>
        <v>322985.50817149162</v>
      </c>
      <c r="Q180" s="98">
        <f t="shared" si="46"/>
        <v>212223.55253139601</v>
      </c>
      <c r="R180" s="98">
        <f>SUM(R175,R177,R178)</f>
        <v>274628.51623639598</v>
      </c>
      <c r="S180" s="98">
        <f t="shared" si="46"/>
        <v>283547.01583500806</v>
      </c>
      <c r="T180" s="98">
        <f t="shared" si="46"/>
        <v>318301.30116507446</v>
      </c>
    </row>
    <row r="182" spans="2:20" x14ac:dyDescent="0.45">
      <c r="T182" s="99"/>
    </row>
  </sheetData>
  <pageMargins left="0.7" right="0.7" top="0.75" bottom="0.75" header="0.3" footer="0.3"/>
  <pageSetup paperSize="9" orientation="portrait" verticalDpi="9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80"/>
  <sheetViews>
    <sheetView showGridLines="0" zoomScale="90" zoomScaleNormal="90" workbookViewId="0">
      <pane xSplit="2" ySplit="5" topLeftCell="C6" activePane="bottomRight" state="frozen"/>
      <selection activeCell="I2" sqref="I2"/>
      <selection pane="topRight" activeCell="I2" sqref="I2"/>
      <selection pane="bottomLeft" activeCell="I2" sqref="I2"/>
      <selection pane="bottomRight" activeCell="I2" sqref="I2"/>
    </sheetView>
  </sheetViews>
  <sheetFormatPr defaultColWidth="9.109375" defaultRowHeight="16.2" x14ac:dyDescent="0.45"/>
  <cols>
    <col min="1" max="1" width="0.33203125" style="1" customWidth="1"/>
    <col min="2" max="2" width="60.5546875" style="1" customWidth="1"/>
    <col min="3" max="3" width="0.6640625" style="1" customWidth="1"/>
    <col min="4" max="12" width="10" style="1" hidden="1" customWidth="1"/>
    <col min="13" max="13" width="10.6640625" style="1" hidden="1" customWidth="1"/>
    <col min="14" max="14" width="11.109375" style="1" hidden="1" customWidth="1"/>
    <col min="15" max="18" width="11.109375" style="1" customWidth="1"/>
    <col min="19" max="19" width="12.44140625" style="1" customWidth="1"/>
    <col min="20" max="20" width="11.109375" style="1" customWidth="1"/>
    <col min="21" max="16384" width="9.109375" style="1"/>
  </cols>
  <sheetData>
    <row r="1" spans="1:20" x14ac:dyDescent="0.45">
      <c r="S1" s="2"/>
    </row>
    <row r="2" spans="1:20" ht="29.4" x14ac:dyDescent="0.8">
      <c r="B2" s="3" t="s">
        <v>0</v>
      </c>
      <c r="S2" s="2"/>
      <c r="T2" s="4"/>
    </row>
    <row r="3" spans="1:20" x14ac:dyDescent="0.45">
      <c r="B3" s="5" t="s">
        <v>1</v>
      </c>
    </row>
    <row r="4" spans="1:20" x14ac:dyDescent="0.45">
      <c r="B4" s="1" t="s">
        <v>2</v>
      </c>
      <c r="C4" s="6"/>
      <c r="D4" s="6"/>
      <c r="E4" s="6"/>
      <c r="F4" s="6"/>
      <c r="G4" s="6"/>
      <c r="H4" s="6"/>
      <c r="I4" s="6"/>
      <c r="J4" s="6"/>
      <c r="K4" s="6"/>
      <c r="L4" s="6"/>
      <c r="M4" s="6"/>
    </row>
    <row r="5" spans="1:20" x14ac:dyDescent="0.45">
      <c r="A5" s="7" t="s">
        <v>3</v>
      </c>
      <c r="B5" s="8" t="s">
        <v>4</v>
      </c>
      <c r="C5" s="9"/>
      <c r="D5" s="9" t="s">
        <v>6</v>
      </c>
      <c r="E5" s="10" t="s">
        <v>7</v>
      </c>
      <c r="F5" s="10" t="s">
        <v>8</v>
      </c>
      <c r="G5" s="10" t="s">
        <v>9</v>
      </c>
      <c r="H5" s="10" t="s">
        <v>10</v>
      </c>
      <c r="I5" s="10" t="s">
        <v>11</v>
      </c>
      <c r="J5" s="10" t="s">
        <v>12</v>
      </c>
      <c r="K5" s="10" t="s">
        <v>13</v>
      </c>
      <c r="L5" s="10" t="s">
        <v>14</v>
      </c>
      <c r="M5" s="11" t="s">
        <v>15</v>
      </c>
      <c r="N5" s="11" t="s">
        <v>16</v>
      </c>
      <c r="O5" s="11" t="s">
        <v>17</v>
      </c>
      <c r="P5" s="11" t="s">
        <v>18</v>
      </c>
      <c r="Q5" s="11" t="s">
        <v>19</v>
      </c>
      <c r="R5" s="11" t="s">
        <v>20</v>
      </c>
      <c r="S5" s="11">
        <v>2023</v>
      </c>
      <c r="T5" s="11">
        <v>2024</v>
      </c>
    </row>
    <row r="6" spans="1:20" x14ac:dyDescent="0.45">
      <c r="B6" s="12"/>
      <c r="C6" s="9"/>
      <c r="D6" s="9"/>
      <c r="E6" s="10"/>
      <c r="F6" s="10"/>
      <c r="G6" s="10"/>
      <c r="H6" s="10"/>
      <c r="I6" s="10"/>
      <c r="J6" s="10"/>
      <c r="K6" s="10"/>
      <c r="L6" s="10"/>
      <c r="M6" s="11"/>
      <c r="N6" s="11"/>
      <c r="O6" s="11"/>
      <c r="P6" s="11"/>
      <c r="Q6" s="11"/>
      <c r="R6" s="11"/>
      <c r="S6" s="11"/>
      <c r="T6" s="13"/>
    </row>
    <row r="7" spans="1:20" s="19" customFormat="1" x14ac:dyDescent="0.45">
      <c r="A7" s="14"/>
      <c r="B7" s="15" t="s">
        <v>21</v>
      </c>
      <c r="C7" s="16"/>
      <c r="D7" s="16"/>
      <c r="E7" s="16"/>
      <c r="F7" s="16"/>
      <c r="G7" s="16"/>
      <c r="H7" s="16"/>
      <c r="I7" s="16"/>
      <c r="J7" s="16"/>
      <c r="K7" s="16"/>
      <c r="L7" s="16"/>
      <c r="M7" s="16"/>
      <c r="N7" s="16"/>
      <c r="O7" s="16"/>
      <c r="P7" s="17"/>
      <c r="Q7" s="17"/>
      <c r="R7" s="17"/>
      <c r="S7" s="18"/>
      <c r="T7" s="18"/>
    </row>
    <row r="8" spans="1:20" x14ac:dyDescent="0.45">
      <c r="A8" s="20"/>
      <c r="B8" s="21"/>
      <c r="C8" s="11"/>
      <c r="D8" s="11"/>
      <c r="E8" s="11"/>
      <c r="F8" s="11"/>
      <c r="G8" s="11"/>
      <c r="H8" s="11"/>
      <c r="I8" s="11"/>
      <c r="J8" s="11"/>
      <c r="K8" s="11"/>
      <c r="L8" s="11"/>
      <c r="M8" s="11"/>
      <c r="N8" s="11"/>
      <c r="O8" s="11"/>
      <c r="P8" s="22"/>
      <c r="Q8" s="22"/>
      <c r="R8" s="22"/>
      <c r="S8" s="22"/>
      <c r="T8" s="22"/>
    </row>
    <row r="9" spans="1:20" x14ac:dyDescent="0.45">
      <c r="B9" s="23" t="s">
        <v>22</v>
      </c>
      <c r="C9" s="24"/>
      <c r="D9" s="108">
        <f>IFERROR(FS!D9/FS!C9-1,"")</f>
        <v>-3.7877725172932086E-2</v>
      </c>
      <c r="E9" s="109">
        <f>IFERROR(FS!E9/FS!D9-1,"")</f>
        <v>-2.9945027953360848E-3</v>
      </c>
      <c r="F9" s="109">
        <f>IFERROR(FS!F9/FS!E9-1,"")</f>
        <v>0.24798742186573719</v>
      </c>
      <c r="G9" s="109">
        <f>IFERROR(FS!G9/FS!F9-1,"")</f>
        <v>0.17083252753797806</v>
      </c>
      <c r="H9" s="109">
        <f>IFERROR(FS!H9/FS!G9-1,"")</f>
        <v>5.5654282202408645E-3</v>
      </c>
      <c r="I9" s="110">
        <f>IFERROR(FS!I9/FS!H9-1,"")</f>
        <v>3.759547249846551E-2</v>
      </c>
      <c r="J9" s="110">
        <f>IFERROR(FS!J9/FS!I9-1,"")</f>
        <v>5.1296912296700858E-2</v>
      </c>
      <c r="K9" s="110">
        <f>IFERROR(FS!K9/FS!J9-1,"")</f>
        <v>2.6236638822988434E-2</v>
      </c>
      <c r="L9" s="110">
        <f>IFERROR(FS!L9/FS!K9-1,"")</f>
        <v>-0.2550110316254357</v>
      </c>
      <c r="M9" s="110">
        <f>IFERROR(FS!M9/FS!L9-1,"")</f>
        <v>-0.10197975476057031</v>
      </c>
      <c r="N9" s="110">
        <f>IFERROR(FS!N9/FS!M9-1,"")</f>
        <v>-8.1660637969730443E-2</v>
      </c>
      <c r="O9" s="110">
        <f>IFERROR(FS!O9/FS!N9-1,"")</f>
        <v>0.27848426602262832</v>
      </c>
      <c r="P9" s="110">
        <f>IFERROR(FS!P9/FS!O9-1,"")</f>
        <v>2.5726566647888527E-2</v>
      </c>
      <c r="Q9" s="110">
        <f>IFERROR(FS!Q9/FS!P9-1,"")</f>
        <v>0.11842840511244979</v>
      </c>
      <c r="R9" s="110">
        <f>IFERROR(FS!R9/FS!Q9-1,"")</f>
        <v>9.7523672457631161E-2</v>
      </c>
      <c r="S9" s="110">
        <f>IFERROR(FS!S9/FS!R9-1,"")</f>
        <v>-0.10788790460640074</v>
      </c>
      <c r="T9" s="110">
        <f>IFERROR(FS!T9/FS!S9-1,"")</f>
        <v>4.8091728294499703E-2</v>
      </c>
    </row>
    <row r="10" spans="1:20" x14ac:dyDescent="0.45">
      <c r="B10" s="23" t="s">
        <v>23</v>
      </c>
      <c r="C10" s="24"/>
      <c r="D10" s="108">
        <f>IFERROR(FS!D10/FS!C10-1,"")</f>
        <v>0.33617394582829485</v>
      </c>
      <c r="E10" s="109">
        <f>IFERROR(FS!E10/FS!D10-1,"")</f>
        <v>-0.36011474246965114</v>
      </c>
      <c r="F10" s="109">
        <f>IFERROR(FS!F10/FS!E10-1,"")</f>
        <v>0.60006117372126933</v>
      </c>
      <c r="G10" s="109">
        <f>IFERROR(FS!G10/FS!F10-1,"")</f>
        <v>9.5848809129669643E-2</v>
      </c>
      <c r="H10" s="109">
        <f>IFERROR(FS!H10/FS!G10-1,"")</f>
        <v>-0.17850869376196254</v>
      </c>
      <c r="I10" s="110">
        <f>IFERROR(FS!I10/FS!H10-1,"")</f>
        <v>0.18859167143295652</v>
      </c>
      <c r="J10" s="110">
        <f>IFERROR(FS!J10/FS!I10-1,"")</f>
        <v>0.14075897503675927</v>
      </c>
      <c r="K10" s="110">
        <f>IFERROR(FS!K10/FS!J10-1,"")</f>
        <v>0.14667844574143007</v>
      </c>
      <c r="L10" s="110">
        <f>IFERROR(FS!L10/FS!K10-1,"")</f>
        <v>-0.33094206650921354</v>
      </c>
      <c r="M10" s="110">
        <f>IFERROR(FS!M10/FS!L10-1,"")</f>
        <v>-5.2582398912674133E-2</v>
      </c>
      <c r="N10" s="110">
        <f>IFERROR(FS!N10/FS!M10-1,"")</f>
        <v>2.9129974595774044E-2</v>
      </c>
      <c r="O10" s="110">
        <f>IFERROR(FS!O10/FS!N10-1,"")</f>
        <v>0.26616418047271817</v>
      </c>
      <c r="P10" s="110">
        <f>IFERROR(FS!P10/FS!O10-1,"")</f>
        <v>0.11402932811400945</v>
      </c>
      <c r="Q10" s="110">
        <f>IFERROR(FS!Q10/FS!P10-1,"")</f>
        <v>-4.1038749554081821E-2</v>
      </c>
      <c r="R10" s="110">
        <f>IFERROR(FS!R10/FS!Q10-1,"")</f>
        <v>0.31939197370944705</v>
      </c>
      <c r="S10" s="110">
        <f>IFERROR(FS!S10/FS!R10-1,"")</f>
        <v>-0.10252284338763507</v>
      </c>
      <c r="T10" s="110">
        <f>IFERROR(FS!T10/FS!S10-1,"")</f>
        <v>4.5475131079991904E-2</v>
      </c>
    </row>
    <row r="11" spans="1:20" x14ac:dyDescent="0.45">
      <c r="B11" s="23" t="s">
        <v>24</v>
      </c>
      <c r="C11" s="24"/>
      <c r="D11" s="108" t="str">
        <f>IFERROR(FS!D11/FS!C11-1,"")</f>
        <v/>
      </c>
      <c r="E11" s="109" t="str">
        <f>IFERROR(FS!E11/FS!D11-1,"")</f>
        <v/>
      </c>
      <c r="F11" s="109" t="str">
        <f>IFERROR(FS!F11/FS!E11-1,"")</f>
        <v/>
      </c>
      <c r="G11" s="109" t="str">
        <f>IFERROR(FS!G11/FS!F11-1,"")</f>
        <v/>
      </c>
      <c r="H11" s="109" t="str">
        <f>IFERROR(FS!H11/FS!G11-1,"")</f>
        <v/>
      </c>
      <c r="I11" s="109" t="str">
        <f>IFERROR(FS!I11/FS!H11-1,"")</f>
        <v/>
      </c>
      <c r="J11" s="109" t="str">
        <f>IFERROR(FS!J11/FS!I11-1,"")</f>
        <v/>
      </c>
      <c r="K11" s="109" t="str">
        <f>IFERROR(FS!K11/FS!J11-1,"")</f>
        <v/>
      </c>
      <c r="L11" s="109">
        <f>IFERROR(FS!L11/FS!K11-1,"")</f>
        <v>-6.2475484078023058E-2</v>
      </c>
      <c r="M11" s="110">
        <f>IFERROR(FS!M11/FS!L11-1,"")</f>
        <v>0.40302765204822943</v>
      </c>
      <c r="N11" s="110">
        <f>IFERROR(FS!N11/FS!M11-1,"")</f>
        <v>-4.6850346870171089E-2</v>
      </c>
      <c r="O11" s="110">
        <f>IFERROR(FS!O11/FS!N11-1,"")</f>
        <v>-0.3058074137055099</v>
      </c>
      <c r="P11" s="110">
        <f>IFERROR(FS!P11/FS!O11-1,"")</f>
        <v>0.10840669324373886</v>
      </c>
      <c r="Q11" s="110">
        <f>IFERROR(FS!Q11/FS!P11-1,"")</f>
        <v>0.28212826092502086</v>
      </c>
      <c r="R11" s="110">
        <f>IFERROR(FS!R11/FS!Q11-1,"")</f>
        <v>0.77411759588683182</v>
      </c>
      <c r="S11" s="110">
        <f>IFERROR(FS!S11/FS!R11-1,"")</f>
        <v>7.4278160655375958E-2</v>
      </c>
      <c r="T11" s="110">
        <f>IFERROR(FS!T11/FS!S11-1,"")</f>
        <v>-2.0263960427492012E-2</v>
      </c>
    </row>
    <row r="12" spans="1:20" x14ac:dyDescent="0.45">
      <c r="B12" s="23" t="s">
        <v>26</v>
      </c>
      <c r="C12" s="24"/>
      <c r="D12" s="108">
        <f>IFERROR(FS!D12/FS!C12-1,"")</f>
        <v>0.44010416666666674</v>
      </c>
      <c r="E12" s="109">
        <f>IFERROR(FS!E12/FS!D12-1,"")</f>
        <v>-2.833031946955944E-3</v>
      </c>
      <c r="F12" s="109">
        <f>IFERROR(FS!F12/FS!E12-1,"")</f>
        <v>0.34812307320316749</v>
      </c>
      <c r="G12" s="109">
        <f>IFERROR(FS!G12/FS!F12-1,"")</f>
        <v>0.97098914895525068</v>
      </c>
      <c r="H12" s="109">
        <f>IFERROR(FS!H12/FS!G12-1,"")</f>
        <v>5.5167550105785113E-2</v>
      </c>
      <c r="I12" s="110">
        <f>IFERROR(FS!I12/FS!H12-1,"")</f>
        <v>-0.26031650209132851</v>
      </c>
      <c r="J12" s="110">
        <f>IFERROR(FS!J12/FS!I12-1,"")</f>
        <v>0.1021044654308032</v>
      </c>
      <c r="K12" s="110">
        <f>IFERROR(FS!K12/FS!J12-1,"")</f>
        <v>-0.3583613234244003</v>
      </c>
      <c r="L12" s="110">
        <f>IFERROR(FS!L12/FS!K12-1,"")</f>
        <v>-0.42508552821400603</v>
      </c>
      <c r="M12" s="110">
        <f>IFERROR(FS!M12/FS!L12-1,"")</f>
        <v>0.20306137080585018</v>
      </c>
      <c r="N12" s="110">
        <f>IFERROR(FS!N12/FS!M12-1,"")</f>
        <v>0.51139580520014549</v>
      </c>
      <c r="O12" s="110">
        <f>IFERROR(FS!O12/FS!N12-1,"")</f>
        <v>-1</v>
      </c>
      <c r="P12" s="110" t="str">
        <f>IFERROR(FS!P12/FS!O12-1,"")</f>
        <v/>
      </c>
      <c r="Q12" s="110" t="str">
        <f>IFERROR(FS!Q12/FS!P12-1,"")</f>
        <v/>
      </c>
      <c r="R12" s="110" t="str">
        <f>IFERROR(FS!R12/FS!Q12-1,"")</f>
        <v/>
      </c>
      <c r="S12" s="110" t="str">
        <f>IFERROR(FS!S12/FS!R12-1,"")</f>
        <v/>
      </c>
      <c r="T12" s="110" t="str">
        <f>IFERROR(FS!T12/FS!S12-1,"")</f>
        <v/>
      </c>
    </row>
    <row r="13" spans="1:20" x14ac:dyDescent="0.45">
      <c r="B13" s="28" t="s">
        <v>27</v>
      </c>
      <c r="C13" s="29"/>
      <c r="D13" s="111" t="str">
        <f>IFERROR(FS!D13/FS!C13-1,"")</f>
        <v/>
      </c>
      <c r="E13" s="110" t="str">
        <f>IFERROR(FS!E13/FS!D13-1,"")</f>
        <v/>
      </c>
      <c r="F13" s="110" t="str">
        <f>IFERROR(FS!F13/FS!E13-1,"")</f>
        <v/>
      </c>
      <c r="G13" s="110" t="str">
        <f>IFERROR(FS!G13/FS!F13-1,"")</f>
        <v/>
      </c>
      <c r="H13" s="110" t="str">
        <f>IFERROR(FS!H13/FS!G13-1,"")</f>
        <v/>
      </c>
      <c r="I13" s="110" t="str">
        <f>IFERROR(FS!I13/FS!H13-1,"")</f>
        <v/>
      </c>
      <c r="J13" s="110" t="str">
        <f>IFERROR(FS!J13/FS!I13-1,"")</f>
        <v/>
      </c>
      <c r="K13" s="110" t="str">
        <f>IFERROR(FS!K13/FS!J13-1,"")</f>
        <v/>
      </c>
      <c r="L13" s="110" t="str">
        <f>IFERROR(FS!L13/FS!K13-1,"")</f>
        <v/>
      </c>
      <c r="M13" s="110" t="str">
        <f>IFERROR(FS!M13/FS!L13-1,"")</f>
        <v/>
      </c>
      <c r="N13" s="110" t="str">
        <f>IFERROR(FS!N13/FS!M13-1,"")</f>
        <v/>
      </c>
      <c r="O13" s="110" t="str">
        <f>IFERROR(FS!O13/FS!N13-1,"")</f>
        <v/>
      </c>
      <c r="P13" s="110">
        <f>IFERROR(FS!P13/FS!O13-1,"")</f>
        <v>-0.45071472964574266</v>
      </c>
      <c r="Q13" s="110">
        <f>IFERROR(FS!Q13/FS!P13-1,"")</f>
        <v>-0.47415275175379046</v>
      </c>
      <c r="R13" s="110">
        <f>IFERROR(FS!R13/FS!Q13-1,"")</f>
        <v>-0.12378942817005578</v>
      </c>
      <c r="S13" s="110">
        <f>IFERROR(FS!S13/FS!R13-1,"")</f>
        <v>2.1113802708112139E-2</v>
      </c>
      <c r="T13" s="110">
        <f>IFERROR(FS!T13/FS!S13-1,"")</f>
        <v>-7.9034785044645894E-2</v>
      </c>
    </row>
    <row r="14" spans="1:20" x14ac:dyDescent="0.45">
      <c r="B14" s="28" t="s">
        <v>28</v>
      </c>
      <c r="C14" s="29"/>
      <c r="D14" s="111" t="str">
        <f>IFERROR(FS!D14/FS!C14-1,"")</f>
        <v/>
      </c>
      <c r="E14" s="110" t="str">
        <f>IFERROR(FS!E14/FS!D14-1,"")</f>
        <v/>
      </c>
      <c r="F14" s="110" t="str">
        <f>IFERROR(FS!F14/FS!E14-1,"")</f>
        <v/>
      </c>
      <c r="G14" s="110" t="str">
        <f>IFERROR(FS!G14/FS!F14-1,"")</f>
        <v/>
      </c>
      <c r="H14" s="110" t="str">
        <f>IFERROR(FS!H14/FS!G14-1,"")</f>
        <v/>
      </c>
      <c r="I14" s="110" t="str">
        <f>IFERROR(FS!I14/FS!H14-1,"")</f>
        <v/>
      </c>
      <c r="J14" s="110" t="str">
        <f>IFERROR(FS!J14/FS!I14-1,"")</f>
        <v/>
      </c>
      <c r="K14" s="110" t="str">
        <f>IFERROR(FS!K14/FS!J14-1,"")</f>
        <v/>
      </c>
      <c r="L14" s="110" t="str">
        <f>IFERROR(FS!L14/FS!K14-1,"")</f>
        <v/>
      </c>
      <c r="M14" s="110" t="str">
        <f>IFERROR(FS!M14/FS!L14-1,"")</f>
        <v/>
      </c>
      <c r="N14" s="110" t="str">
        <f>IFERROR(FS!N14/FS!M14-1,"")</f>
        <v/>
      </c>
      <c r="O14" s="110" t="str">
        <f>IFERROR(FS!O14/FS!N14-1,"")</f>
        <v/>
      </c>
      <c r="P14" s="110">
        <f>IFERROR(FS!P14/FS!O14-1,"")</f>
        <v>-6.0763845719136178E-4</v>
      </c>
      <c r="Q14" s="110">
        <f>IFERROR(FS!Q14/FS!P14-1,"")</f>
        <v>-0.29949352291755349</v>
      </c>
      <c r="R14" s="110">
        <f>IFERROR(FS!R14/FS!Q14-1,"")</f>
        <v>-2.096265673951947E-2</v>
      </c>
      <c r="S14" s="110">
        <f>IFERROR(FS!S14/FS!R14-1,"")</f>
        <v>0.61864081156548267</v>
      </c>
      <c r="T14" s="110">
        <f>IFERROR(FS!T14/FS!S14-1,"")</f>
        <v>-6.113042413328551E-3</v>
      </c>
    </row>
    <row r="15" spans="1:20" x14ac:dyDescent="0.45">
      <c r="B15" s="23" t="s">
        <v>29</v>
      </c>
      <c r="C15" s="24"/>
      <c r="D15" s="108">
        <f>IFERROR(FS!D15/FS!C15-1,"")</f>
        <v>-3.2041945819982542E-2</v>
      </c>
      <c r="E15" s="109">
        <f>IFERROR(FS!E15/FS!D15-1,"")</f>
        <v>-0.16027685826060789</v>
      </c>
      <c r="F15" s="109">
        <f>IFERROR(FS!F15/FS!E15-1,"")</f>
        <v>0.12299311926605472</v>
      </c>
      <c r="G15" s="109">
        <f>IFERROR(FS!G15/FS!F15-1,"")</f>
        <v>-2.6231810058718219E-2</v>
      </c>
      <c r="H15" s="109">
        <f>IFERROR(FS!H15/FS!G15-1,"")</f>
        <v>0.14255751458346988</v>
      </c>
      <c r="I15" s="110">
        <f>IFERROR(FS!I15/FS!H15-1,"")</f>
        <v>3.5130793942175442E-2</v>
      </c>
      <c r="J15" s="110">
        <f>IFERROR(FS!J15/FS!I15-1,"")</f>
        <v>1.5107180066946002E-2</v>
      </c>
      <c r="K15" s="110">
        <f>IFERROR(FS!K15/FS!J15-1,"")</f>
        <v>-0.15450128296118359</v>
      </c>
      <c r="L15" s="110">
        <f>IFERROR(FS!L15/FS!K15-1,"")</f>
        <v>0.16271711758248864</v>
      </c>
      <c r="M15" s="110">
        <f>IFERROR(FS!M15/FS!L15-1,"")</f>
        <v>0.26861775976009339</v>
      </c>
      <c r="N15" s="110">
        <f>IFERROR(FS!N15/FS!M15-1,"")</f>
        <v>0.19961053887235147</v>
      </c>
      <c r="O15" s="110">
        <f>IFERROR(FS!O15/FS!N15-1,"")</f>
        <v>0.13626149638468577</v>
      </c>
      <c r="P15" s="110">
        <f>IFERROR(FS!P15/FS!O15-1,"")</f>
        <v>-0.640270369323656</v>
      </c>
      <c r="Q15" s="110">
        <f>IFERROR(FS!Q15/FS!P15-1,"")</f>
        <v>0.32196731892309649</v>
      </c>
      <c r="R15" s="110">
        <f>IFERROR(FS!R15/FS!Q15-1,"")</f>
        <v>0.85196914989902561</v>
      </c>
      <c r="S15" s="110">
        <f>IFERROR(FS!S15/FS!R15-1,"")</f>
        <v>0.50304531410472308</v>
      </c>
      <c r="T15" s="110">
        <f>IFERROR(FS!T15/FS!S15-1,"")</f>
        <v>-0.11038796633381065</v>
      </c>
    </row>
    <row r="16" spans="1:20" x14ac:dyDescent="0.45">
      <c r="B16" s="23" t="s">
        <v>164</v>
      </c>
      <c r="C16" s="24"/>
      <c r="D16" s="108" t="str">
        <f>IFERROR(FS!D16/FS!C16-1,"")</f>
        <v/>
      </c>
      <c r="E16" s="109" t="str">
        <f>IFERROR(FS!E16/FS!D16-1,"")</f>
        <v/>
      </c>
      <c r="F16" s="109" t="str">
        <f>IFERROR(FS!F16/FS!E16-1,"")</f>
        <v/>
      </c>
      <c r="G16" s="109" t="str">
        <f>IFERROR(FS!G16/FS!F16-1,"")</f>
        <v/>
      </c>
      <c r="H16" s="109" t="str">
        <f>IFERROR(FS!H16/FS!G16-1,"")</f>
        <v/>
      </c>
      <c r="I16" s="110" t="str">
        <f>IFERROR(FS!I16/FS!H16-1,"")</f>
        <v/>
      </c>
      <c r="J16" s="110" t="str">
        <f>IFERROR(FS!J16/FS!I16-1,"")</f>
        <v/>
      </c>
      <c r="K16" s="110" t="str">
        <f>IFERROR(FS!K16/FS!J16-1,"")</f>
        <v/>
      </c>
      <c r="L16" s="110" t="str">
        <f>IFERROR(FS!L16/FS!K16-1,"")</f>
        <v/>
      </c>
      <c r="M16" s="110" t="str">
        <f>IFERROR(FS!M16/FS!L16-1,"")</f>
        <v/>
      </c>
      <c r="N16" s="110" t="str">
        <f>IFERROR(FS!N16/FS!M16-1,"")</f>
        <v/>
      </c>
      <c r="O16" s="110" t="str">
        <f>IFERROR(FS!O16/FS!N16-1,"")</f>
        <v/>
      </c>
      <c r="P16" s="110" t="str">
        <f>IFERROR(FS!P16/FS!O16-1,"")</f>
        <v/>
      </c>
      <c r="Q16" s="110" t="str">
        <f>IFERROR(FS!Q16/FS!P16-1,"")</f>
        <v/>
      </c>
      <c r="R16" s="110" t="str">
        <f>IFERROR(FS!R16/FS!Q16-1,"")</f>
        <v/>
      </c>
      <c r="S16" s="110" t="str">
        <f>IFERROR(FS!S16/FS!R16-1,"")</f>
        <v/>
      </c>
      <c r="T16" s="110" t="str">
        <f>IFERROR(FS!T16/FS!S16-1,"")</f>
        <v/>
      </c>
    </row>
    <row r="17" spans="1:20" x14ac:dyDescent="0.45">
      <c r="B17" s="23" t="s">
        <v>30</v>
      </c>
      <c r="C17" s="24"/>
      <c r="D17" s="108">
        <f>IFERROR(FS!D17/FS!C17-1,"")</f>
        <v>-0.28832001622389081</v>
      </c>
      <c r="E17" s="109">
        <f>IFERROR(FS!E17/FS!D17-1,"")</f>
        <v>6.3176809922453225E-2</v>
      </c>
      <c r="F17" s="109">
        <f>IFERROR(FS!F17/FS!E17-1,"")</f>
        <v>1.0694183864915572</v>
      </c>
      <c r="G17" s="109">
        <f>IFERROR(FS!G17/FS!F17-1,"")</f>
        <v>-6.1261494625048596E-2</v>
      </c>
      <c r="H17" s="109">
        <f>IFERROR(FS!H17/FS!G17-1,"")</f>
        <v>-0.41859823399558493</v>
      </c>
      <c r="I17" s="110">
        <f>IFERROR(FS!I17/FS!H17-1,"")</f>
        <v>-0.30991931656383487</v>
      </c>
      <c r="J17" s="110">
        <f>IFERROR(FS!J17/FS!I17-1,"")</f>
        <v>0.25894085281980739</v>
      </c>
      <c r="K17" s="110">
        <f>IFERROR(FS!K17/FS!J17-1,"")</f>
        <v>0.90876809614859333</v>
      </c>
      <c r="L17" s="110">
        <f>IFERROR(FS!L17/FS!K17-1,"")</f>
        <v>0.40226101888952481</v>
      </c>
      <c r="M17" s="110">
        <f>IFERROR(FS!M17/FS!L17-1,"")</f>
        <v>-0.16562914583120725</v>
      </c>
      <c r="N17" s="110">
        <f>IFERROR(FS!N17/FS!M17-1,"")</f>
        <v>4.7864228265655617E-2</v>
      </c>
      <c r="O17" s="110">
        <f>IFERROR(FS!O17/FS!N17-1,"")</f>
        <v>-0.19146413315840349</v>
      </c>
      <c r="P17" s="110">
        <f>IFERROR(FS!P17/FS!O17-1,"")</f>
        <v>0.69914826043020062</v>
      </c>
      <c r="Q17" s="110">
        <f>IFERROR(FS!Q17/FS!P17-1,"")</f>
        <v>1.1526762956669501</v>
      </c>
      <c r="R17" s="110">
        <f>IFERROR(FS!R17/FS!Q17-1,"")</f>
        <v>0.17922173617791448</v>
      </c>
      <c r="S17" s="110">
        <f>IFERROR(FS!S17/FS!R17-1,"")</f>
        <v>-0.84563862750769692</v>
      </c>
      <c r="T17" s="110">
        <f>IFERROR(FS!T17/FS!S17-1,"")</f>
        <v>-7.2853425845620157E-2</v>
      </c>
    </row>
    <row r="18" spans="1:20" x14ac:dyDescent="0.45">
      <c r="B18" s="23" t="s">
        <v>31</v>
      </c>
      <c r="C18" s="24"/>
      <c r="D18" s="108">
        <f>IFERROR(FS!D18/FS!C18-1,"")</f>
        <v>4.9634157160963248</v>
      </c>
      <c r="E18" s="109">
        <f>IFERROR(FS!E18/FS!D18-1,"")</f>
        <v>0.11176406203010103</v>
      </c>
      <c r="F18" s="109">
        <f>IFERROR(FS!F18/FS!E18-1,"")</f>
        <v>-0.57818772701204357</v>
      </c>
      <c r="G18" s="109">
        <f>IFERROR(FS!G18/FS!F18-1,"")</f>
        <v>-1</v>
      </c>
      <c r="H18" s="109" t="str">
        <f>IFERROR(FS!H18/FS!G18-1,"")</f>
        <v/>
      </c>
      <c r="I18" s="109" t="str">
        <f>IFERROR(FS!I18/FS!H18-1,"")</f>
        <v/>
      </c>
      <c r="J18" s="109" t="str">
        <f>IFERROR(FS!J18/FS!I18-1,"")</f>
        <v/>
      </c>
      <c r="K18" s="109" t="str">
        <f>IFERROR(FS!K18/FS!J18-1,"")</f>
        <v/>
      </c>
      <c r="L18" s="109" t="str">
        <f>IFERROR(FS!L18/FS!K18-1,"")</f>
        <v/>
      </c>
      <c r="M18" s="109" t="str">
        <f>IFERROR(FS!M18/FS!L18-1,"")</f>
        <v/>
      </c>
      <c r="N18" s="109" t="str">
        <f>IFERROR(FS!N18/FS!M18-1,"")</f>
        <v/>
      </c>
      <c r="O18" s="110" t="str">
        <f>IFERROR(FS!O18/FS!N18-1,"")</f>
        <v/>
      </c>
      <c r="P18" s="110" t="str">
        <f>IFERROR(FS!P18/FS!O18-1,"")</f>
        <v/>
      </c>
      <c r="Q18" s="110" t="str">
        <f>IFERROR(FS!Q18/FS!P18-1,"")</f>
        <v/>
      </c>
      <c r="R18" s="110" t="str">
        <f>IFERROR(FS!R18/FS!Q18-1,"")</f>
        <v/>
      </c>
      <c r="S18" s="110" t="str">
        <f>IFERROR(FS!S18/FS!R18-1,"")</f>
        <v/>
      </c>
      <c r="T18" s="110" t="str">
        <f>IFERROR(FS!T18/FS!S18-1,"")</f>
        <v/>
      </c>
    </row>
    <row r="19" spans="1:20" x14ac:dyDescent="0.45">
      <c r="B19" s="30" t="s">
        <v>32</v>
      </c>
      <c r="C19" s="31"/>
      <c r="D19" s="112">
        <f>IFERROR(FS!D19/FS!C19-1,"")</f>
        <v>4.7320007619375382E-2</v>
      </c>
      <c r="E19" s="113">
        <f>IFERROR(FS!E19/FS!D19-1,"")</f>
        <v>-6.4685205258031786E-2</v>
      </c>
      <c r="F19" s="113">
        <f>IFERROR(FS!F19/FS!E19-1,"")</f>
        <v>0.26925596977857569</v>
      </c>
      <c r="G19" s="113">
        <f>IFERROR(FS!G19/FS!F19-1,"")</f>
        <v>0.17962171526098381</v>
      </c>
      <c r="H19" s="113">
        <f>IFERROR(FS!H19/FS!G19-1,"")</f>
        <v>-1.5832350532176798E-2</v>
      </c>
      <c r="I19" s="113">
        <f>IFERROR(FS!I19/FS!H19-1,"")</f>
        <v>2.1343112986062618E-2</v>
      </c>
      <c r="J19" s="113">
        <f>IFERROR(FS!J19/FS!I19-1,"")</f>
        <v>6.6111989169867602E-2</v>
      </c>
      <c r="K19" s="114">
        <f>IFERROR(FS!K19/FS!J19-1,"")</f>
        <v>0.12354634018804878</v>
      </c>
      <c r="L19" s="114">
        <f>IFERROR(FS!L19/FS!K19-1,"")</f>
        <v>-0.23461556963002517</v>
      </c>
      <c r="M19" s="114">
        <f>IFERROR(FS!M19/FS!L19-1,"")</f>
        <v>-1.224694377639679E-2</v>
      </c>
      <c r="N19" s="114">
        <f>IFERROR(FS!N19/FS!M19-1,"")</f>
        <v>-2.2828623609144394E-2</v>
      </c>
      <c r="O19" s="114">
        <f>IFERROR(FS!O19/FS!N19-1,"")</f>
        <v>0.15643347814428887</v>
      </c>
      <c r="P19" s="114">
        <f>IFERROR(FS!P19/FS!O19-1,"")</f>
        <v>-3.3973802578376455E-3</v>
      </c>
      <c r="Q19" s="114">
        <f>IFERROR(FS!Q19/FS!P19-1,"")</f>
        <v>0.11953662555710132</v>
      </c>
      <c r="R19" s="114">
        <f>IFERROR(FS!R19/FS!Q19-1,"")</f>
        <v>0.23163522733428032</v>
      </c>
      <c r="S19" s="114">
        <f>IFERROR(FS!S19/FS!R19-1,"")</f>
        <v>-7.0542144296225628E-2</v>
      </c>
      <c r="T19" s="114">
        <f>IFERROR(FS!T19/FS!S19-1,"")</f>
        <v>3.3744713979578567E-2</v>
      </c>
    </row>
    <row r="20" spans="1:20" ht="3" customHeight="1" x14ac:dyDescent="0.45">
      <c r="B20" s="34"/>
      <c r="C20" s="35"/>
      <c r="D20" s="115" t="str">
        <f>IFERROR(FS!D20/FS!C20-1,"")</f>
        <v/>
      </c>
      <c r="E20" s="116" t="str">
        <f>IFERROR(FS!E20/FS!D20-1,"")</f>
        <v/>
      </c>
      <c r="F20" s="116" t="str">
        <f>IFERROR(FS!F20/FS!E20-1,"")</f>
        <v/>
      </c>
      <c r="G20" s="116" t="str">
        <f>IFERROR(FS!G20/FS!F20-1,"")</f>
        <v/>
      </c>
      <c r="H20" s="116" t="str">
        <f>IFERROR(FS!H20/FS!G20-1,"")</f>
        <v/>
      </c>
      <c r="I20" s="116" t="str">
        <f>IFERROR(FS!I20/FS!H20-1,"")</f>
        <v/>
      </c>
      <c r="J20" s="116" t="str">
        <f>IFERROR(FS!J20/FS!I20-1,"")</f>
        <v/>
      </c>
      <c r="K20" s="117" t="str">
        <f>IFERROR(FS!K20/FS!J20-1,"")</f>
        <v/>
      </c>
      <c r="L20" s="117">
        <f>IFERROR(FS!L20/FS!K20-1,"")</f>
        <v>9.7015860322537648</v>
      </c>
      <c r="M20" s="117">
        <f>IFERROR(FS!M20/FS!L20-1,"")</f>
        <v>-0.70835927964729617</v>
      </c>
      <c r="N20" s="117">
        <f>IFERROR(FS!N20/FS!M20-1,"")</f>
        <v>-1</v>
      </c>
      <c r="O20" s="117" t="str">
        <f>IFERROR(FS!O20/FS!N20-1,"")</f>
        <v/>
      </c>
      <c r="P20" s="117" t="str">
        <f>IFERROR(FS!P20/FS!O20-1,"")</f>
        <v/>
      </c>
      <c r="Q20" s="117" t="str">
        <f>IFERROR(FS!Q20/FS!P20-1,"")</f>
        <v/>
      </c>
      <c r="R20" s="117" t="str">
        <f>IFERROR(FS!R20/FS!Q20-1,"")</f>
        <v/>
      </c>
      <c r="S20" s="117" t="str">
        <f>IFERROR(FS!S20/FS!R20-1,"")</f>
        <v/>
      </c>
      <c r="T20" s="117" t="str">
        <f>IFERROR(FS!T20/FS!S20-1,"")</f>
        <v/>
      </c>
    </row>
    <row r="21" spans="1:20" x14ac:dyDescent="0.45">
      <c r="B21" s="23" t="s">
        <v>33</v>
      </c>
      <c r="C21" s="24"/>
      <c r="D21" s="108">
        <f>IFERROR(FS!D21/FS!C21-1,"")</f>
        <v>-0.50622215394069758</v>
      </c>
      <c r="E21" s="109">
        <f>IFERROR(FS!E21/FS!D21-1,"")</f>
        <v>1.0342252644679535</v>
      </c>
      <c r="F21" s="109">
        <f>IFERROR(FS!F21/FS!E21-1,"")</f>
        <v>8.4113143163046633E-2</v>
      </c>
      <c r="G21" s="109">
        <f>IFERROR(FS!G21/FS!F21-1,"")</f>
        <v>0.2164338383095572</v>
      </c>
      <c r="H21" s="109">
        <f>IFERROR(FS!H21/FS!G21-1,"")</f>
        <v>0.46833681280445383</v>
      </c>
      <c r="I21" s="109">
        <f>IFERROR(FS!I21/FS!H21-1,"")</f>
        <v>0.22807923617693482</v>
      </c>
      <c r="J21" s="109">
        <f>IFERROR(FS!J21/FS!I21-1,"")</f>
        <v>-0.3317246326544171</v>
      </c>
      <c r="K21" s="118">
        <f>IFERROR(FS!K21/FS!J21-1,"")</f>
        <v>0.27941443022136658</v>
      </c>
      <c r="L21" s="118">
        <f>IFERROR(FS!L21/FS!K21-1,"")</f>
        <v>-8.486467250722296E-2</v>
      </c>
      <c r="M21" s="118">
        <f>IFERROR(FS!M21/FS!L21-1,"")</f>
        <v>-0.36309083436087131</v>
      </c>
      <c r="N21" s="109">
        <f>IFERROR(FS!N21/FS!M21-1,"")</f>
        <v>-0.64046078471863721</v>
      </c>
      <c r="O21" s="109">
        <f>IFERROR(FS!O21/FS!N21-1,"")</f>
        <v>0.71122373606577827</v>
      </c>
      <c r="P21" s="109">
        <f>IFERROR(FS!P21/FS!O21-1,"")</f>
        <v>-0.3515764910594833</v>
      </c>
      <c r="Q21" s="109">
        <f>IFERROR(FS!Q21/FS!P21-1,"")</f>
        <v>9.7049853714338497E-2</v>
      </c>
      <c r="R21" s="109">
        <f>IFERROR(FS!R21/FS!Q21-1,"")</f>
        <v>0.50779993512238253</v>
      </c>
      <c r="S21" s="109">
        <f>IFERROR(FS!S21/FS!R21-1,"")</f>
        <v>0.11806303006805674</v>
      </c>
      <c r="T21" s="109">
        <f>IFERROR(FS!T21/FS!S21-1,"")</f>
        <v>0.76620144432357518</v>
      </c>
    </row>
    <row r="22" spans="1:20" x14ac:dyDescent="0.45">
      <c r="B22" s="23" t="s">
        <v>166</v>
      </c>
      <c r="C22" s="24"/>
      <c r="D22" s="108" t="str">
        <f>IFERROR(FS!#REF!/FS!#REF!-1,"")</f>
        <v/>
      </c>
      <c r="E22" s="109" t="str">
        <f>IFERROR(FS!#REF!/FS!#REF!-1,"")</f>
        <v/>
      </c>
      <c r="F22" s="109" t="str">
        <f>IFERROR(FS!#REF!/FS!#REF!-1,"")</f>
        <v/>
      </c>
      <c r="G22" s="109" t="str">
        <f>IFERROR(FS!#REF!/FS!#REF!-1,"")</f>
        <v/>
      </c>
      <c r="H22" s="109" t="str">
        <f>IFERROR(FS!#REF!/FS!#REF!-1,"")</f>
        <v/>
      </c>
      <c r="I22" s="109" t="str">
        <f>IFERROR(FS!#REF!/FS!#REF!-1,"")</f>
        <v/>
      </c>
      <c r="J22" s="109" t="str">
        <f>IFERROR(FS!#REF!/FS!#REF!-1,"")</f>
        <v/>
      </c>
      <c r="K22" s="118" t="str">
        <f>IFERROR(FS!#REF!/FS!#REF!-1,"")</f>
        <v/>
      </c>
      <c r="L22" s="118" t="str">
        <f>IFERROR(FS!#REF!/FS!#REF!-1,"")</f>
        <v/>
      </c>
      <c r="M22" s="118" t="str">
        <f>IFERROR(FS!#REF!/FS!#REF!-1,"")</f>
        <v/>
      </c>
      <c r="N22" s="109" t="str">
        <f>IFERROR(FS!#REF!/FS!#REF!-1,"")</f>
        <v/>
      </c>
      <c r="O22" s="109" t="str">
        <f>IFERROR(FS!#REF!/FS!#REF!-1,"")</f>
        <v/>
      </c>
      <c r="P22" s="109" t="str">
        <f>IFERROR(FS!#REF!/FS!#REF!-1,"")</f>
        <v/>
      </c>
      <c r="Q22" s="109" t="str">
        <f>IFERROR(FS!#REF!/FS!#REF!-1,"")</f>
        <v/>
      </c>
      <c r="R22" s="109" t="str">
        <f>IFERROR(FS!#REF!/FS!#REF!-1,"")</f>
        <v/>
      </c>
      <c r="S22" s="109" t="str">
        <f>IFERROR(FS!#REF!/FS!#REF!-1,"")</f>
        <v/>
      </c>
      <c r="T22" s="109" t="str">
        <f>IFERROR(FS!#REF!/FS!#REF!-1,"")</f>
        <v/>
      </c>
    </row>
    <row r="23" spans="1:20" x14ac:dyDescent="0.45">
      <c r="B23" s="23" t="s">
        <v>34</v>
      </c>
      <c r="C23" s="24"/>
      <c r="D23" s="108" t="str">
        <f>IFERROR(FS!D22/FS!C22-1,"")</f>
        <v/>
      </c>
      <c r="E23" s="109" t="str">
        <f>IFERROR(FS!E22/FS!D22-1,"")</f>
        <v/>
      </c>
      <c r="F23" s="109" t="str">
        <f>IFERROR(FS!F22/FS!E22-1,"")</f>
        <v/>
      </c>
      <c r="G23" s="109">
        <f>IFERROR(FS!G22/FS!F22-1,"")</f>
        <v>-1</v>
      </c>
      <c r="H23" s="109" t="str">
        <f>IFERROR(FS!H22/FS!G22-1,"")</f>
        <v/>
      </c>
      <c r="I23" s="109" t="str">
        <f>IFERROR(FS!I22/FS!H22-1,"")</f>
        <v/>
      </c>
      <c r="J23" s="109" t="str">
        <f>IFERROR(FS!J22/FS!I22-1,"")</f>
        <v/>
      </c>
      <c r="K23" s="109" t="str">
        <f>IFERROR(FS!K22/FS!J22-1,"")</f>
        <v/>
      </c>
      <c r="L23" s="109" t="str">
        <f>IFERROR(FS!L22/FS!K22-1,"")</f>
        <v/>
      </c>
      <c r="M23" s="109" t="str">
        <f>IFERROR(FS!M22/FS!L22-1,"")</f>
        <v/>
      </c>
      <c r="N23" s="109" t="str">
        <f>IFERROR(FS!N22/FS!M22-1,"")</f>
        <v/>
      </c>
      <c r="O23" s="109" t="str">
        <f>IFERROR(FS!O22/FS!N22-1,"")</f>
        <v/>
      </c>
      <c r="P23" s="109" t="str">
        <f>IFERROR(FS!P22/FS!O22-1,"")</f>
        <v/>
      </c>
      <c r="Q23" s="110" t="str">
        <f>IFERROR(FS!Q22/FS!P22-1,"")</f>
        <v/>
      </c>
      <c r="R23" s="110" t="str">
        <f>IFERROR(FS!R22/FS!Q22-1,"")</f>
        <v/>
      </c>
      <c r="S23" s="110" t="str">
        <f>IFERROR(FS!S22/FS!R22-1,"")</f>
        <v/>
      </c>
      <c r="T23" s="110" t="str">
        <f>IFERROR(FS!T22/FS!S22-1,"")</f>
        <v/>
      </c>
    </row>
    <row r="24" spans="1:20" x14ac:dyDescent="0.45">
      <c r="B24" s="23" t="s">
        <v>35</v>
      </c>
      <c r="C24" s="24"/>
      <c r="D24" s="108">
        <f>IFERROR(FS!D23/FS!C23-1,"")</f>
        <v>4.0736497545008179</v>
      </c>
      <c r="E24" s="109">
        <f>IFERROR(FS!E23/FS!D23-1,"")</f>
        <v>-0.73290322580645162</v>
      </c>
      <c r="F24" s="109">
        <f>IFERROR(FS!F23/FS!E23-1,"")</f>
        <v>0.55818539371980669</v>
      </c>
      <c r="G24" s="109">
        <f>IFERROR(FS!G23/FS!F23-1,"")</f>
        <v>-0.47247568893826308</v>
      </c>
      <c r="H24" s="109">
        <f>IFERROR(FS!H23/FS!G23-1,"")</f>
        <v>4.6694093446958567</v>
      </c>
      <c r="I24" s="109">
        <f>IFERROR(FS!I23/FS!H23-1,"")</f>
        <v>-1.0049705171772141</v>
      </c>
      <c r="J24" s="109">
        <f>IFERROR(FS!J23/FS!I23-1,"")</f>
        <v>-21.47422366828188</v>
      </c>
      <c r="K24" s="118">
        <f>IFERROR(FS!K23/FS!J23-1,"")</f>
        <v>4.0804726494855856</v>
      </c>
      <c r="L24" s="118">
        <f>IFERROR(FS!L23/FS!K23-1,"")</f>
        <v>-0.30255639097744358</v>
      </c>
      <c r="M24" s="118">
        <f>IFERROR(FS!M23/FS!L23-1,"")</f>
        <v>0.12289780077619672</v>
      </c>
      <c r="N24" s="118">
        <f>IFERROR(FS!N23/FS!M23-1,"")</f>
        <v>1.1410986072708598</v>
      </c>
      <c r="O24" s="118">
        <f>IFERROR(FS!O23/FS!N23-1,"")</f>
        <v>-0.52265885962740155</v>
      </c>
      <c r="P24" s="118">
        <f>IFERROR(FS!P23/FS!O23-1,"")</f>
        <v>0.18434898893024787</v>
      </c>
      <c r="Q24" s="118">
        <f>IFERROR(FS!Q23/FS!P23-1,"")</f>
        <v>-0.41201353637901861</v>
      </c>
      <c r="R24" s="118">
        <f>IFERROR(FS!R23/FS!Q23-1,"")</f>
        <v>0.92657487799759042</v>
      </c>
      <c r="S24" s="118">
        <f>IFERROR(FS!S23/FS!R23-1,"")</f>
        <v>-0.6941771263621952</v>
      </c>
      <c r="T24" s="118">
        <f>IFERROR(FS!T23/FS!S23-1,"")</f>
        <v>2.8799797344247438</v>
      </c>
    </row>
    <row r="25" spans="1:20" x14ac:dyDescent="0.45">
      <c r="B25" s="30" t="s">
        <v>36</v>
      </c>
      <c r="C25" s="31"/>
      <c r="D25" s="112">
        <f>IFERROR(FS!D24/FS!C24-1,"")</f>
        <v>0.95671267252195724</v>
      </c>
      <c r="E25" s="113">
        <f>IFERROR(FS!E24/FS!D24-1,"")</f>
        <v>-0.42941113604787862</v>
      </c>
      <c r="F25" s="113">
        <f>IFERROR(FS!F24/FS!E24-1,"")</f>
        <v>0.66866454392208285</v>
      </c>
      <c r="G25" s="113">
        <f>IFERROR(FS!G24/FS!F24-1,"")</f>
        <v>-0.32512066449657651</v>
      </c>
      <c r="H25" s="113">
        <f>IFERROR(FS!H24/FS!G24-1,"")</f>
        <v>1.6572141372141371</v>
      </c>
      <c r="I25" s="113">
        <f>IFERROR(FS!I24/FS!H24-1,"")</f>
        <v>-0.51642766118674288</v>
      </c>
      <c r="J25" s="113">
        <f>IFERROR(FS!J24/FS!I24-1,"")</f>
        <v>-0.20050930391224486</v>
      </c>
      <c r="K25" s="113">
        <f>IFERROR(FS!K24/FS!J24-1,"")</f>
        <v>0.88353942477374647</v>
      </c>
      <c r="L25" s="113">
        <f>IFERROR(FS!L24/FS!K24-1,"")</f>
        <v>-0.17818872582864942</v>
      </c>
      <c r="M25" s="113">
        <f>IFERROR(FS!M24/FS!L24-1,"")</f>
        <v>-0.1862775860265663</v>
      </c>
      <c r="N25" s="113">
        <f>IFERROR(FS!N24/FS!M24-1,"")</f>
        <v>0.25398278663238805</v>
      </c>
      <c r="O25" s="113">
        <f>IFERROR(FS!O24/FS!N24-1,"")</f>
        <v>-0.3464983536548859</v>
      </c>
      <c r="P25" s="113">
        <f>IFERROR(FS!P24/FS!O24-1,"")</f>
        <v>-1.6005568546006432E-2</v>
      </c>
      <c r="Q25" s="113">
        <f>IFERROR(FS!Q24/FS!P24-1,"")</f>
        <v>-0.28660335473214305</v>
      </c>
      <c r="R25" s="113">
        <f>IFERROR(FS!R24/FS!Q24-1,"")</f>
        <v>0.7679260307972966</v>
      </c>
      <c r="S25" s="113">
        <f>IFERROR(FS!S24/FS!R24-1,"")</f>
        <v>-0.43174299377955949</v>
      </c>
      <c r="T25" s="113">
        <f>IFERROR(FS!T24/FS!S24-1,"")</f>
        <v>1.5362349735891021</v>
      </c>
    </row>
    <row r="26" spans="1:20" x14ac:dyDescent="0.45">
      <c r="A26" s="29"/>
      <c r="B26" s="41"/>
      <c r="C26" s="42"/>
      <c r="D26" s="118" t="str">
        <f>IFERROR(FS!D25/FS!C25-1,"")</f>
        <v/>
      </c>
      <c r="E26" s="118" t="str">
        <f>IFERROR(FS!E25/FS!D25-1,"")</f>
        <v/>
      </c>
      <c r="F26" s="118" t="str">
        <f>IFERROR(FS!F25/FS!E25-1,"")</f>
        <v/>
      </c>
      <c r="G26" s="118" t="str">
        <f>IFERROR(FS!G25/FS!F25-1,"")</f>
        <v/>
      </c>
      <c r="H26" s="118" t="str">
        <f>IFERROR(FS!H25/FS!G25-1,"")</f>
        <v/>
      </c>
      <c r="I26" s="118" t="str">
        <f>IFERROR(FS!I25/FS!H25-1,"")</f>
        <v/>
      </c>
      <c r="J26" s="118" t="str">
        <f>IFERROR(FS!J25/FS!I25-1,"")</f>
        <v/>
      </c>
      <c r="K26" s="118" t="str">
        <f>IFERROR(FS!K25/FS!J25-1,"")</f>
        <v/>
      </c>
      <c r="L26" s="118" t="str">
        <f>IFERROR(FS!L25/FS!K25-1,"")</f>
        <v/>
      </c>
      <c r="M26" s="118" t="str">
        <f>IFERROR(FS!M25/FS!L25-1,"")</f>
        <v/>
      </c>
      <c r="N26" s="118" t="str">
        <f>IFERROR(FS!N25/FS!M25-1,"")</f>
        <v/>
      </c>
      <c r="O26" s="118" t="str">
        <f>IFERROR(FS!O25/FS!N25-1,"")</f>
        <v/>
      </c>
      <c r="P26" s="118" t="str">
        <f>IFERROR(FS!P25/FS!O25-1,"")</f>
        <v/>
      </c>
      <c r="Q26" s="118" t="str">
        <f>IFERROR(FS!Q25/FS!P25-1,"")</f>
        <v/>
      </c>
      <c r="R26" s="118" t="str">
        <f>IFERROR(FS!R25/FS!Q25-1,"")</f>
        <v/>
      </c>
      <c r="S26" s="118" t="str">
        <f>IFERROR(FS!S25/FS!R25-1,"")</f>
        <v/>
      </c>
      <c r="T26" s="118" t="str">
        <f>IFERROR(FS!T25/FS!S25-1,"")</f>
        <v/>
      </c>
    </row>
    <row r="27" spans="1:20" x14ac:dyDescent="0.45">
      <c r="B27" s="30" t="s">
        <v>37</v>
      </c>
      <c r="C27" s="31"/>
      <c r="D27" s="112" t="str">
        <f>IFERROR(FS!D26/FS!C26-1,"")</f>
        <v/>
      </c>
      <c r="E27" s="113" t="str">
        <f>IFERROR(FS!E26/FS!D26-1,"")</f>
        <v/>
      </c>
      <c r="F27" s="113" t="str">
        <f>IFERROR(FS!F26/FS!E26-1,"")</f>
        <v/>
      </c>
      <c r="G27" s="113" t="str">
        <f>IFERROR(FS!G26/FS!F26-1,"")</f>
        <v/>
      </c>
      <c r="H27" s="113" t="str">
        <f>IFERROR(FS!H26/FS!G26-1,"")</f>
        <v/>
      </c>
      <c r="I27" s="113" t="str">
        <f>IFERROR(FS!I26/FS!H26-1,"")</f>
        <v/>
      </c>
      <c r="J27" s="113" t="str">
        <f>IFERROR(FS!J26/FS!I26-1,"")</f>
        <v/>
      </c>
      <c r="K27" s="113" t="str">
        <f>IFERROR(FS!K26/FS!J26-1,"")</f>
        <v/>
      </c>
      <c r="L27" s="113" t="str">
        <f>IFERROR(FS!L26/FS!K26-1,"")</f>
        <v/>
      </c>
      <c r="M27" s="114" t="str">
        <f>IFERROR(FS!M26/FS!L26-1,"")</f>
        <v/>
      </c>
      <c r="N27" s="114">
        <f>IFERROR(FS!N26/FS!M26-1,"")</f>
        <v>0.80699970727831549</v>
      </c>
      <c r="O27" s="114">
        <f>IFERROR(FS!O26/FS!N26-1,"")</f>
        <v>-1</v>
      </c>
      <c r="P27" s="119" t="str">
        <f>IFERROR(FS!P26/FS!O26-1,"")</f>
        <v/>
      </c>
      <c r="Q27" s="119" t="str">
        <f>IFERROR(FS!Q26/FS!P26-1,"")</f>
        <v/>
      </c>
      <c r="R27" s="114" t="str">
        <f>IFERROR(FS!R26/FS!Q26-1,"")</f>
        <v/>
      </c>
      <c r="S27" s="114" t="str">
        <f>IFERROR(FS!S26/FS!R26-1,"")</f>
        <v/>
      </c>
      <c r="T27" s="114" t="str">
        <f>IFERROR(FS!T26/FS!S26-1,"")</f>
        <v/>
      </c>
    </row>
    <row r="28" spans="1:20" x14ac:dyDescent="0.45">
      <c r="B28" s="30" t="s">
        <v>38</v>
      </c>
      <c r="C28" s="31"/>
      <c r="D28" s="112">
        <f>IFERROR(FS!D27/FS!C27-1,"")</f>
        <v>3.2666394446712932E-2</v>
      </c>
      <c r="E28" s="113">
        <f>IFERROR(FS!E27/FS!D27-1,"")</f>
        <v>-2.4221357830560897E-2</v>
      </c>
      <c r="F28" s="113">
        <f>IFERROR(FS!F27/FS!E27-1,"")</f>
        <v>4.8476623976327016E-2</v>
      </c>
      <c r="G28" s="113">
        <f>IFERROR(FS!G27/FS!F27-1,"")</f>
        <v>-2.4843380641218049E-2</v>
      </c>
      <c r="H28" s="113">
        <f>IFERROR(FS!H27/FS!G27-1,"")</f>
        <v>-2.3964679748922357E-4</v>
      </c>
      <c r="I28" s="113">
        <f>IFERROR(FS!I27/FS!H27-1,"")</f>
        <v>0.23087206247061309</v>
      </c>
      <c r="J28" s="113">
        <f>IFERROR(FS!J27/FS!I27-1,"")</f>
        <v>8.7372386880285147E-2</v>
      </c>
      <c r="K28" s="113">
        <f>IFERROR(FS!K27/FS!J27-1,"")</f>
        <v>2.3768278066320425E-2</v>
      </c>
      <c r="L28" s="113">
        <f>IFERROR(FS!L27/FS!K27-1,"")</f>
        <v>-1.3445713746038646E-2</v>
      </c>
      <c r="M28" s="114">
        <f>IFERROR(FS!M27/FS!L27-1,"")</f>
        <v>1.1429248489716493E-2</v>
      </c>
      <c r="N28" s="114">
        <f>IFERROR(FS!N27/FS!M27-1,"")</f>
        <v>4.0703319577618302E-2</v>
      </c>
      <c r="O28" s="114">
        <f>IFERROR(FS!O27/FS!N27-1,"")</f>
        <v>4.0321138985726312E-2</v>
      </c>
      <c r="P28" s="119">
        <f>IFERROR(FS!P27/FS!O27-1,"")</f>
        <v>6.1913854598430351E-2</v>
      </c>
      <c r="Q28" s="119">
        <f>IFERROR(FS!Q27/FS!P27-1,"")</f>
        <v>5.9816945481195427E-2</v>
      </c>
      <c r="R28" s="114">
        <f>IFERROR(FS!R27/FS!Q27-1,"")</f>
        <v>9.4113608527659043E-2</v>
      </c>
      <c r="S28" s="114">
        <f>IFERROR(FS!S27/FS!R27-1,"")</f>
        <v>0.20913526553020789</v>
      </c>
      <c r="T28" s="114">
        <f>IFERROR(FS!T27/FS!S27-1,"")</f>
        <v>-2.439225890509189E-2</v>
      </c>
    </row>
    <row r="29" spans="1:20" x14ac:dyDescent="0.45">
      <c r="B29" s="30" t="s">
        <v>39</v>
      </c>
      <c r="C29" s="31"/>
      <c r="D29" s="112">
        <f>IFERROR(FS!D28/FS!C28-1,"")</f>
        <v>-7.287779632095126E-2</v>
      </c>
      <c r="E29" s="113">
        <f>IFERROR(FS!E28/FS!D28-1,"")</f>
        <v>-2.8052788592809685E-2</v>
      </c>
      <c r="F29" s="113">
        <f>IFERROR(FS!F28/FS!E28-1,"")</f>
        <v>2.7447430575064269E-2</v>
      </c>
      <c r="G29" s="113">
        <f>IFERROR(FS!G28/FS!F28-1,"")</f>
        <v>-6.6957640077367819E-2</v>
      </c>
      <c r="H29" s="113">
        <f>IFERROR(FS!H28/FS!G28-1,"")</f>
        <v>5.3670078253036158E-2</v>
      </c>
      <c r="I29" s="113">
        <f>IFERROR(FS!I28/FS!H28-1,"")</f>
        <v>4.9906264807070277E-2</v>
      </c>
      <c r="J29" s="113">
        <f>IFERROR(FS!J28/FS!I28-1,"")</f>
        <v>3.2680251552581696E-2</v>
      </c>
      <c r="K29" s="113">
        <f>IFERROR(FS!K28/FS!J28-1,"")</f>
        <v>-7.9951167607212881E-3</v>
      </c>
      <c r="L29" s="113">
        <f>IFERROR(FS!L28/FS!K28-1,"")</f>
        <v>1.7726678429260678E-2</v>
      </c>
      <c r="M29" s="114">
        <f>IFERROR(FS!M28/FS!L28-1,"")</f>
        <v>3.2326573179770834E-2</v>
      </c>
      <c r="N29" s="114">
        <f>IFERROR(FS!N28/FS!M28-1,"")</f>
        <v>3.7387327763781286E-2</v>
      </c>
      <c r="O29" s="114">
        <f>IFERROR(FS!O28/FS!N28-1,"")</f>
        <v>-0.28618862099850551</v>
      </c>
      <c r="P29" s="119">
        <f>IFERROR(FS!P28/FS!O28-1,"")</f>
        <v>-6.2521285223009371E-2</v>
      </c>
      <c r="Q29" s="119">
        <f>IFERROR(FS!Q28/FS!P28-1,"")</f>
        <v>-0.23319042724380434</v>
      </c>
      <c r="R29" s="114">
        <f>IFERROR(FS!R28/FS!Q28-1,"")</f>
        <v>0.14021746274027347</v>
      </c>
      <c r="S29" s="114">
        <f>IFERROR(FS!S28/FS!R28-1,"")</f>
        <v>0.15483483671788512</v>
      </c>
      <c r="T29" s="114">
        <f>IFERROR(FS!T28/FS!S28-1,"")</f>
        <v>-0.22848819819234023</v>
      </c>
    </row>
    <row r="30" spans="1:20" x14ac:dyDescent="0.45">
      <c r="B30" s="30" t="s">
        <v>40</v>
      </c>
      <c r="C30" s="31"/>
      <c r="D30" s="112">
        <f>IFERROR(FS!D29/FS!C29-1,"")</f>
        <v>-0.1274514349297603</v>
      </c>
      <c r="E30" s="113">
        <f>IFERROR(FS!E29/FS!D29-1,"")</f>
        <v>-0.1234316048529932</v>
      </c>
      <c r="F30" s="113">
        <f>IFERROR(FS!F29/FS!E29-1,"")</f>
        <v>2.7873404498011123E-3</v>
      </c>
      <c r="G30" s="113">
        <f>IFERROR(FS!G29/FS!F29-1,"")</f>
        <v>0.18606056942513449</v>
      </c>
      <c r="H30" s="113">
        <f>IFERROR(FS!H29/FS!G29-1,"")</f>
        <v>3.1246472260963554E-2</v>
      </c>
      <c r="I30" s="113">
        <f>IFERROR(FS!I29/FS!H29-1,"")</f>
        <v>-1.6247518278207251E-2</v>
      </c>
      <c r="J30" s="113">
        <f>IFERROR(FS!J29/FS!I29-1,"")</f>
        <v>-4.146292450934419E-2</v>
      </c>
      <c r="K30" s="113">
        <f>IFERROR(FS!K29/FS!J29-1,"")</f>
        <v>6.4420003494060074E-2</v>
      </c>
      <c r="L30" s="113">
        <f>IFERROR(FS!L29/FS!K29-1,"")</f>
        <v>-0.22384675492722883</v>
      </c>
      <c r="M30" s="114">
        <f>IFERROR(FS!M29/FS!L29-1,"")</f>
        <v>-0.12262048256465563</v>
      </c>
      <c r="N30" s="114">
        <f>IFERROR(FS!N29/FS!M29-1,"")</f>
        <v>5.344784705136596E-2</v>
      </c>
      <c r="O30" s="114">
        <f>IFERROR(FS!O29/FS!N29-1,"")</f>
        <v>9.6390365431899161E-2</v>
      </c>
      <c r="P30" s="119">
        <f>IFERROR(FS!P29/FS!O29-1,"")</f>
        <v>-0.13585262911875784</v>
      </c>
      <c r="Q30" s="119">
        <f>IFERROR(FS!Q29/FS!P29-1,"")</f>
        <v>0.31770707648546748</v>
      </c>
      <c r="R30" s="114">
        <f>IFERROR(FS!R29/FS!Q29-1,"")</f>
        <v>0.46987221708192051</v>
      </c>
      <c r="S30" s="114">
        <f>IFERROR(FS!S29/FS!R29-1,"")</f>
        <v>-6.8380069418784384E-2</v>
      </c>
      <c r="T30" s="114">
        <f>IFERROR(FS!T29/FS!S29-1,"")</f>
        <v>0.17306552254141039</v>
      </c>
    </row>
    <row r="31" spans="1:20" x14ac:dyDescent="0.45">
      <c r="B31" s="23" t="s">
        <v>41</v>
      </c>
      <c r="C31" s="24"/>
      <c r="D31" s="108">
        <f>IFERROR(FS!D30/FS!C30-1,"")</f>
        <v>0.22685795954265608</v>
      </c>
      <c r="E31" s="109">
        <f>IFERROR(FS!E30/FS!D30-1,"")</f>
        <v>-0.13479481204355026</v>
      </c>
      <c r="F31" s="109">
        <f>IFERROR(FS!F30/FS!E30-1,"")</f>
        <v>0.10747954956491901</v>
      </c>
      <c r="G31" s="109">
        <f>IFERROR(FS!G30/FS!F30-1,"")</f>
        <v>0.13064621715140756</v>
      </c>
      <c r="H31" s="109">
        <f>IFERROR(FS!H30/FS!G30-1,"")</f>
        <v>-4.3548387096774221E-2</v>
      </c>
      <c r="I31" s="109">
        <f>IFERROR(FS!I30/FS!H30-1,"")</f>
        <v>-8.1765901327452761E-2</v>
      </c>
      <c r="J31" s="109">
        <f>IFERROR(FS!J30/FS!I30-1,"")</f>
        <v>-5.3917875306084051E-2</v>
      </c>
      <c r="K31" s="118">
        <f>IFERROR(FS!K30/FS!J30-1,"")</f>
        <v>1.6583096909063677E-2</v>
      </c>
      <c r="L31" s="118">
        <f>IFERROR(FS!L30/FS!K30-1,"")</f>
        <v>6.1830122750147432E-2</v>
      </c>
      <c r="M31" s="118">
        <f>IFERROR(FS!M30/FS!L30-1,"")</f>
        <v>-3.774611518421167E-2</v>
      </c>
      <c r="N31" s="118">
        <f>IFERROR(FS!N30/FS!M30-1,"")</f>
        <v>4.4852504264820681E-3</v>
      </c>
      <c r="O31" s="118">
        <f>IFERROR(FS!O30/FS!N30-1,"")</f>
        <v>5.2809846388703452E-2</v>
      </c>
      <c r="P31" s="118">
        <f>IFERROR(FS!P30/FS!O30-1,"")</f>
        <v>-0.11554669445828991</v>
      </c>
      <c r="Q31" s="118">
        <f>IFERROR(FS!Q30/FS!P30-1,"")</f>
        <v>0.58089041446795431</v>
      </c>
      <c r="R31" s="118">
        <f>IFERROR(FS!R30/FS!Q30-1,"")</f>
        <v>0.42319317732537409</v>
      </c>
      <c r="S31" s="118">
        <f>IFERROR(FS!S30/FS!R30-1,"")</f>
        <v>-0.11928679117744201</v>
      </c>
      <c r="T31" s="118">
        <f>IFERROR(FS!T30/FS!S30-1,"")</f>
        <v>4.5013464997512687E-2</v>
      </c>
    </row>
    <row r="32" spans="1:20" x14ac:dyDescent="0.45">
      <c r="B32" s="23" t="s">
        <v>42</v>
      </c>
      <c r="C32" s="24"/>
      <c r="D32" s="108">
        <f>IFERROR(FS!D31/FS!C31-1,"")</f>
        <v>-0.5218149379612359</v>
      </c>
      <c r="E32" s="109">
        <f>IFERROR(FS!E31/FS!D31-1,"")</f>
        <v>0.13161511065886544</v>
      </c>
      <c r="F32" s="109">
        <f>IFERROR(FS!F31/FS!E31-1,"")</f>
        <v>1.6475139970462571E-2</v>
      </c>
      <c r="G32" s="109">
        <f>IFERROR(FS!G31/FS!F31-1,"")</f>
        <v>2.0936232952451173E-2</v>
      </c>
      <c r="H32" s="109">
        <f>IFERROR(FS!H31/FS!G31-1,"")</f>
        <v>0.4988996387246083</v>
      </c>
      <c r="I32" s="109">
        <f>IFERROR(FS!I31/FS!H31-1,"")</f>
        <v>-4.7608086828349272E-2</v>
      </c>
      <c r="J32" s="109">
        <f>IFERROR(FS!J31/FS!I31-1,"")</f>
        <v>-2.4785027819929195E-2</v>
      </c>
      <c r="K32" s="118">
        <f>IFERROR(FS!K31/FS!J31-1,"")</f>
        <v>-2.0886929460572912E-4</v>
      </c>
      <c r="L32" s="118">
        <f>IFERROR(FS!L31/FS!K31-1,"")</f>
        <v>-0.26742997616774011</v>
      </c>
      <c r="M32" s="118">
        <f>IFERROR(FS!M31/FS!L31-1,"")</f>
        <v>-0.18100701083492665</v>
      </c>
      <c r="N32" s="118">
        <f>IFERROR(FS!N31/FS!M31-1,"")</f>
        <v>3.1434882256809127E-2</v>
      </c>
      <c r="O32" s="118">
        <f>IFERROR(FS!O31/FS!N31-1,"")</f>
        <v>1.7307693172505578E-2</v>
      </c>
      <c r="P32" s="118">
        <f>IFERROR(FS!P31/FS!O31-1,"")</f>
        <v>-0.15070876225793151</v>
      </c>
      <c r="Q32" s="118">
        <f>IFERROR(FS!Q31/FS!P31-1,"")</f>
        <v>0.17434745028050069</v>
      </c>
      <c r="R32" s="118">
        <f>IFERROR(FS!R31/FS!Q31-1,"")</f>
        <v>0.25891064281583076</v>
      </c>
      <c r="S32" s="118">
        <f>IFERROR(FS!S31/FS!R31-1,"")</f>
        <v>-4.9526972052564511E-2</v>
      </c>
      <c r="T32" s="118">
        <f>IFERROR(FS!T31/FS!S31-1,"")</f>
        <v>0.45004129606491516</v>
      </c>
    </row>
    <row r="33" spans="2:20" x14ac:dyDescent="0.45">
      <c r="B33" s="23" t="s">
        <v>43</v>
      </c>
      <c r="C33" s="24"/>
      <c r="D33" s="108">
        <f>IFERROR(FS!D32/FS!C32-1,"")</f>
        <v>0.23557187827911852</v>
      </c>
      <c r="E33" s="109">
        <f>IFERROR(FS!E32/FS!D32-1,"")</f>
        <v>-0.34952016985138012</v>
      </c>
      <c r="F33" s="109">
        <f>IFERROR(FS!F32/FS!E32-1,"")</f>
        <v>0.26237042065958183</v>
      </c>
      <c r="G33" s="109">
        <f>IFERROR(FS!G32/FS!F32-1,"")</f>
        <v>6.7225152549383882E-3</v>
      </c>
      <c r="H33" s="109">
        <f>IFERROR(FS!H32/FS!G32-1,"")</f>
        <v>-6.6365317444010641E-2</v>
      </c>
      <c r="I33" s="109">
        <f>IFERROR(FS!I32/FS!H32-1,"")</f>
        <v>-0.102112676056338</v>
      </c>
      <c r="J33" s="109">
        <f>IFERROR(FS!J32/FS!I32-1,"")</f>
        <v>-3.578431372549018E-2</v>
      </c>
      <c r="K33" s="118">
        <f>IFERROR(FS!K32/FS!J32-1,"")</f>
        <v>-0.26194827147941024</v>
      </c>
      <c r="L33" s="118">
        <f>IFERROR(FS!L32/FS!K32-1,"")</f>
        <v>-0.25847999420009438</v>
      </c>
      <c r="M33" s="118">
        <f>IFERROR(FS!M32/FS!L32-1,"")</f>
        <v>0.21620993961913615</v>
      </c>
      <c r="N33" s="118">
        <f>IFERROR(FS!N32/FS!M32-1,"")</f>
        <v>0.28017469543631868</v>
      </c>
      <c r="O33" s="118">
        <f>IFERROR(FS!O32/FS!N32-1,"")</f>
        <v>4.7540580555670564E-2</v>
      </c>
      <c r="P33" s="118">
        <f>IFERROR(FS!P32/FS!O32-1,"")</f>
        <v>-0.11946461626085714</v>
      </c>
      <c r="Q33" s="118">
        <f>IFERROR(FS!Q32/FS!P32-1,"")</f>
        <v>5.8355562742561373E-2</v>
      </c>
      <c r="R33" s="118">
        <f>IFERROR(FS!R32/FS!Q32-1,"")</f>
        <v>0.60208560266766464</v>
      </c>
      <c r="S33" s="118">
        <f>IFERROR(FS!S32/FS!R32-1,"")</f>
        <v>-0.16653973354953866</v>
      </c>
      <c r="T33" s="118">
        <f>IFERROR(FS!T32/FS!S32-1,"")</f>
        <v>-0.16823877369970119</v>
      </c>
    </row>
    <row r="34" spans="2:20" x14ac:dyDescent="0.45">
      <c r="B34" s="23" t="s">
        <v>44</v>
      </c>
      <c r="C34" s="24"/>
      <c r="D34" s="108">
        <f>IFERROR(FS!D33/FS!C33-1,"")</f>
        <v>-0.14201087397549295</v>
      </c>
      <c r="E34" s="109">
        <f>IFERROR(FS!E33/FS!D33-1,"")</f>
        <v>-0.13212900785018444</v>
      </c>
      <c r="F34" s="109">
        <f>IFERROR(FS!F33/FS!E33-1,"")</f>
        <v>-0.45411944202266785</v>
      </c>
      <c r="G34" s="109">
        <f>IFERROR(FS!G33/FS!F33-1,"")</f>
        <v>1.2160111798762228</v>
      </c>
      <c r="H34" s="109">
        <f>IFERROR(FS!H33/FS!G33-1,"")</f>
        <v>-0.3036936936936937</v>
      </c>
      <c r="I34" s="109">
        <f>IFERROR(FS!I33/FS!H33-1,"")</f>
        <v>0.36498900245827404</v>
      </c>
      <c r="J34" s="109">
        <f>IFERROR(FS!J33/FS!I33-1,"")</f>
        <v>-5.2037914691943077E-2</v>
      </c>
      <c r="K34" s="118">
        <f>IFERROR(FS!K33/FS!J33-1,"")</f>
        <v>0.541872412758724</v>
      </c>
      <c r="L34" s="118">
        <f>IFERROR(FS!L33/FS!K33-1,"")</f>
        <v>-0.53470322755781252</v>
      </c>
      <c r="M34" s="118">
        <f>IFERROR(FS!M33/FS!L33-1,"")</f>
        <v>-0.46759581881533097</v>
      </c>
      <c r="N34" s="118">
        <f>IFERROR(FS!N33/FS!M33-1,"")</f>
        <v>7.6741691099476483E-2</v>
      </c>
      <c r="O34" s="118">
        <f>IFERROR(FS!O33/FS!N33-1,"")</f>
        <v>0.62746184663199256</v>
      </c>
      <c r="P34" s="118">
        <f>IFERROR(FS!P33/FS!O33-1,"")</f>
        <v>-0.19305990588586786</v>
      </c>
      <c r="Q34" s="118">
        <f>IFERROR(FS!Q33/FS!P33-1,"")</f>
        <v>-6.2872461288957182E-2</v>
      </c>
      <c r="R34" s="118">
        <f>IFERROR(FS!R33/FS!Q33-1,"")</f>
        <v>1.0878723254723512</v>
      </c>
      <c r="S34" s="118">
        <f>IFERROR(FS!S33/FS!R33-1,"")</f>
        <v>0.21335343868069323</v>
      </c>
      <c r="T34" s="118">
        <f>IFERROR(FS!T33/FS!S33-1,"")</f>
        <v>0.47908201601967559</v>
      </c>
    </row>
    <row r="35" spans="2:20" x14ac:dyDescent="0.45">
      <c r="B35" s="30" t="s">
        <v>45</v>
      </c>
      <c r="C35" s="31"/>
      <c r="D35" s="112" t="str">
        <f>IFERROR(FS!D34/FS!C34-1,"")</f>
        <v/>
      </c>
      <c r="E35" s="113" t="str">
        <f>IFERROR(FS!E34/FS!D34-1,"")</f>
        <v/>
      </c>
      <c r="F35" s="113" t="str">
        <f>IFERROR(FS!F34/FS!E34-1,"")</f>
        <v/>
      </c>
      <c r="G35" s="113" t="str">
        <f>IFERROR(FS!G34/FS!F34-1,"")</f>
        <v/>
      </c>
      <c r="H35" s="113" t="str">
        <f>IFERROR(FS!H34/FS!G34-1,"")</f>
        <v/>
      </c>
      <c r="I35" s="113" t="str">
        <f>IFERROR(FS!I34/FS!H34-1,"")</f>
        <v/>
      </c>
      <c r="J35" s="113" t="str">
        <f>IFERROR(FS!J34/FS!I34-1,"")</f>
        <v/>
      </c>
      <c r="K35" s="113" t="str">
        <f>IFERROR(FS!K34/FS!J34-1,"")</f>
        <v/>
      </c>
      <c r="L35" s="113" t="str">
        <f>IFERROR(FS!L34/FS!K34-1,"")</f>
        <v/>
      </c>
      <c r="M35" s="114" t="str">
        <f>IFERROR(FS!M34/FS!L34-1,"")</f>
        <v/>
      </c>
      <c r="N35" s="114">
        <f>IFERROR(FS!N34/FS!M34-1,"")</f>
        <v>-8.0891456871646783E-3</v>
      </c>
      <c r="O35" s="114">
        <f>IFERROR(FS!O34/FS!N34-1,"")</f>
        <v>1.8067458519816593</v>
      </c>
      <c r="P35" s="119">
        <f>IFERROR(FS!P34/FS!O34-1,"")</f>
        <v>-0.59798290152042222</v>
      </c>
      <c r="Q35" s="119">
        <f>IFERROR(FS!Q34/FS!P34-1,"")</f>
        <v>-0.79419185093598288</v>
      </c>
      <c r="R35" s="114">
        <f>IFERROR(FS!R34/FS!Q34-1,"")</f>
        <v>-1.3011589143543614</v>
      </c>
      <c r="S35" s="114">
        <f>IFERROR(FS!S34/FS!R34-1,"")</f>
        <v>6.1579955523068115</v>
      </c>
      <c r="T35" s="114">
        <f>IFERROR(FS!T34/FS!S34-1,"")</f>
        <v>-1.6278169154559659</v>
      </c>
    </row>
    <row r="36" spans="2:20" x14ac:dyDescent="0.45">
      <c r="B36" s="30" t="s">
        <v>46</v>
      </c>
      <c r="C36" s="31"/>
      <c r="D36" s="112">
        <f>IFERROR(FS!D35/FS!C35-1,"")</f>
        <v>5.0245076509547459E-3</v>
      </c>
      <c r="E36" s="113">
        <f>IFERROR(FS!E35/FS!D35-1,"")</f>
        <v>0.13269355148845419</v>
      </c>
      <c r="F36" s="113">
        <f>IFERROR(FS!F35/FS!E35-1,"")</f>
        <v>0.50274699836414838</v>
      </c>
      <c r="G36" s="113">
        <f>IFERROR(FS!G35/FS!F35-1,"")</f>
        <v>-0.20271116816431389</v>
      </c>
      <c r="H36" s="113">
        <f>IFERROR(FS!H35/FS!G35-1,"")</f>
        <v>0.31025101782678122</v>
      </c>
      <c r="I36" s="113">
        <f>IFERROR(FS!I35/FS!H35-1,"")</f>
        <v>-0.12905334530240431</v>
      </c>
      <c r="J36" s="113">
        <f>IFERROR(FS!J35/FS!I35-1,"")</f>
        <v>-0.14440995541509116</v>
      </c>
      <c r="K36" s="113">
        <f>IFERROR(FS!K35/FS!J35-1,"")</f>
        <v>3.2400627960053274E-2</v>
      </c>
      <c r="L36" s="113">
        <f>IFERROR(FS!L35/FS!K35-1,"")</f>
        <v>-0.1157382623918628</v>
      </c>
      <c r="M36" s="114">
        <f>IFERROR(FS!M35/FS!L35-1,"")</f>
        <v>4.7928395636240628E-2</v>
      </c>
      <c r="N36" s="114">
        <f>IFERROR(FS!N35/FS!M35-1,"")</f>
        <v>3.3242717844126135E-2</v>
      </c>
      <c r="O36" s="114">
        <f>IFERROR(FS!O35/FS!N35-1,"")</f>
        <v>-3.0424254793625538E-2</v>
      </c>
      <c r="P36" s="119">
        <f>IFERROR(FS!P35/FS!O35-1,"")</f>
        <v>-1.5023297351820841E-2</v>
      </c>
      <c r="Q36" s="119">
        <f>IFERROR(FS!Q35/FS!P35-1,"")</f>
        <v>0.33426306244461679</v>
      </c>
      <c r="R36" s="114">
        <f>IFERROR(FS!R35/FS!Q35-1,"")</f>
        <v>0.3528832300178153</v>
      </c>
      <c r="S36" s="114">
        <f>IFERROR(FS!S35/FS!R35-1,"")</f>
        <v>0.19664945730170147</v>
      </c>
      <c r="T36" s="114">
        <f>IFERROR(FS!T35/FS!S35-1,"")</f>
        <v>-5.9122866755036196E-2</v>
      </c>
    </row>
    <row r="37" spans="2:20" x14ac:dyDescent="0.45">
      <c r="B37" s="23" t="s">
        <v>47</v>
      </c>
      <c r="C37" s="24"/>
      <c r="D37" s="108">
        <f>IFERROR(FS!D36/FS!C36-1,"")</f>
        <v>-0.35291475171913333</v>
      </c>
      <c r="E37" s="109">
        <f>IFERROR(FS!E36/FS!D36-1,"")</f>
        <v>0.41119299369860096</v>
      </c>
      <c r="F37" s="109">
        <f>IFERROR(FS!F36/FS!E36-1,"")</f>
        <v>0.77272383258912036</v>
      </c>
      <c r="G37" s="109">
        <f>IFERROR(FS!G36/FS!F36-1,"")</f>
        <v>-0.29182854459292296</v>
      </c>
      <c r="H37" s="109">
        <f>IFERROR(FS!H36/FS!G36-1,"")</f>
        <v>0.25802562170308962</v>
      </c>
      <c r="I37" s="109">
        <f>IFERROR(FS!I36/FS!H36-1,"")</f>
        <v>-0.20019168563555767</v>
      </c>
      <c r="J37" s="109">
        <f>IFERROR(FS!J36/FS!I36-1,"")</f>
        <v>-0.14002396644697424</v>
      </c>
      <c r="K37" s="118">
        <f>IFERROR(FS!K36/FS!J36-1,"")</f>
        <v>8.0645161290322509E-2</v>
      </c>
      <c r="L37" s="118">
        <f>IFERROR(FS!L36/FS!K36-1,"")</f>
        <v>3.1758744076593182E-2</v>
      </c>
      <c r="M37" s="118">
        <f>IFERROR(FS!M36/FS!L36-1,"")</f>
        <v>-0.13479855832878307</v>
      </c>
      <c r="N37" s="118">
        <f>IFERROR(FS!N36/FS!M36-1,"")</f>
        <v>1.0474531088625394E-2</v>
      </c>
      <c r="O37" s="118">
        <f>IFERROR(FS!O36/FS!N36-1,"")</f>
        <v>-0.18718970998789208</v>
      </c>
      <c r="P37" s="118">
        <f>IFERROR(FS!P36/FS!O36-1,"")</f>
        <v>7.508969700346535E-2</v>
      </c>
      <c r="Q37" s="118">
        <f>IFERROR(FS!Q36/FS!P36-1,"")</f>
        <v>0.26608967449671406</v>
      </c>
      <c r="R37" s="118">
        <f>IFERROR(FS!R36/FS!Q36-1,"")</f>
        <v>-0.19573439268693016</v>
      </c>
      <c r="S37" s="118">
        <f>IFERROR(FS!S36/FS!R36-1,"")</f>
        <v>1.3031932850407157E-2</v>
      </c>
      <c r="T37" s="118">
        <f>IFERROR(FS!T36/FS!S36-1,"")</f>
        <v>3.5511328460989589E-2</v>
      </c>
    </row>
    <row r="38" spans="2:20" x14ac:dyDescent="0.45">
      <c r="B38" s="23" t="s">
        <v>48</v>
      </c>
      <c r="C38" s="24"/>
      <c r="D38" s="108" t="str">
        <f>IFERROR(FS!D37/FS!C37-1,"")</f>
        <v/>
      </c>
      <c r="E38" s="109" t="str">
        <f>IFERROR(FS!E37/FS!D37-1,"")</f>
        <v/>
      </c>
      <c r="F38" s="109">
        <f>IFERROR(FS!F37/FS!E37-1,"")</f>
        <v>-0.27046209604349136</v>
      </c>
      <c r="G38" s="109">
        <f>IFERROR(FS!G37/FS!F37-1,"")</f>
        <v>-0.15255640654108882</v>
      </c>
      <c r="H38" s="109">
        <f>IFERROR(FS!H37/FS!G37-1,"")</f>
        <v>0.42981143624816798</v>
      </c>
      <c r="I38" s="109">
        <f>IFERROR(FS!I37/FS!H37-1,"")</f>
        <v>-0.94943324248593952</v>
      </c>
      <c r="J38" s="109">
        <f>IFERROR(FS!J37/FS!I37-1,"")</f>
        <v>-1</v>
      </c>
      <c r="K38" s="118" t="str">
        <f>IFERROR(FS!K37/FS!J37-1,"")</f>
        <v/>
      </c>
      <c r="L38" s="118">
        <f>IFERROR(FS!L37/FS!K37-1,"")</f>
        <v>0.55172439024390263</v>
      </c>
      <c r="M38" s="118">
        <f>IFERROR(FS!M37/FS!L37-1,"")</f>
        <v>2.1554195411241936</v>
      </c>
      <c r="N38" s="118">
        <f>IFERROR(FS!N37/FS!M37-1,"")</f>
        <v>0.55666251556662516</v>
      </c>
      <c r="O38" s="118">
        <f>IFERROR(FS!O37/FS!N37-1,"")</f>
        <v>-0.17600000000000005</v>
      </c>
      <c r="P38" s="118">
        <f>IFERROR(FS!P37/FS!O37-1,"")</f>
        <v>1.1704854368932036</v>
      </c>
      <c r="Q38" s="118">
        <f>IFERROR(FS!Q37/FS!P37-1,"")</f>
        <v>-0.16168901413490777</v>
      </c>
      <c r="R38" s="118">
        <f>IFERROR(FS!R37/FS!Q37-1,"")</f>
        <v>-0.53219296585520381</v>
      </c>
      <c r="S38" s="118">
        <f>IFERROR(FS!S37/FS!R37-1,"")</f>
        <v>3.3325758635825826</v>
      </c>
      <c r="T38" s="118">
        <f>IFERROR(FS!T37/FS!S37-1,"")</f>
        <v>-0.81683034946066679</v>
      </c>
    </row>
    <row r="39" spans="2:20" x14ac:dyDescent="0.45">
      <c r="B39" s="23" t="s">
        <v>49</v>
      </c>
      <c r="C39" s="24"/>
      <c r="D39" s="108" t="str">
        <f>IFERROR(FS!D38/FS!C38-1,"")</f>
        <v/>
      </c>
      <c r="E39" s="109" t="str">
        <f>IFERROR(FS!E38/FS!D38-1,"")</f>
        <v/>
      </c>
      <c r="F39" s="109" t="str">
        <f>IFERROR(FS!F38/FS!E38-1,"")</f>
        <v/>
      </c>
      <c r="G39" s="109" t="str">
        <f>IFERROR(FS!G38/FS!F38-1,"")</f>
        <v/>
      </c>
      <c r="H39" s="109" t="str">
        <f>IFERROR(FS!H38/FS!G38-1,"")</f>
        <v/>
      </c>
      <c r="I39" s="109">
        <f>IFERROR(FS!I38/FS!H38-1,"")</f>
        <v>-0.36322920165714923</v>
      </c>
      <c r="J39" s="109">
        <f>IFERROR(FS!J38/FS!I38-1,"")</f>
        <v>-0.32161069104976259</v>
      </c>
      <c r="K39" s="118">
        <f>IFERROR(FS!K38/FS!J38-1,"")</f>
        <v>-1</v>
      </c>
      <c r="L39" s="118" t="str">
        <f>IFERROR(FS!L38/FS!K38-1,"")</f>
        <v/>
      </c>
      <c r="M39" s="118" t="str">
        <f>IFERROR(FS!M38/FS!L38-1,"")</f>
        <v/>
      </c>
      <c r="N39" s="118" t="str">
        <f>IFERROR(FS!N38/FS!M38-1,"")</f>
        <v/>
      </c>
      <c r="O39" s="118" t="str">
        <f>IFERROR(FS!O38/FS!N38-1,"")</f>
        <v/>
      </c>
      <c r="P39" s="118" t="str">
        <f>IFERROR(FS!P38/FS!O38-1,"")</f>
        <v/>
      </c>
      <c r="Q39" s="118" t="str">
        <f>IFERROR(FS!Q38/FS!P38-1,"")</f>
        <v/>
      </c>
      <c r="R39" s="118" t="str">
        <f>IFERROR(FS!R38/FS!Q38-1,"")</f>
        <v/>
      </c>
      <c r="S39" s="118" t="str">
        <f>IFERROR(FS!S38/FS!R38-1,"")</f>
        <v/>
      </c>
      <c r="T39" s="118" t="str">
        <f>IFERROR(FS!T38/FS!S38-1,"")</f>
        <v/>
      </c>
    </row>
    <row r="40" spans="2:20" x14ac:dyDescent="0.45">
      <c r="B40" s="23" t="s">
        <v>50</v>
      </c>
      <c r="C40" s="24"/>
      <c r="D40" s="108">
        <f>IFERROR(FS!D39/FS!C39-1,"")</f>
        <v>0.26113611165460116</v>
      </c>
      <c r="E40" s="109">
        <f>IFERROR(FS!E39/FS!D39-1,"")</f>
        <v>-0.19387702332316292</v>
      </c>
      <c r="F40" s="109">
        <f>IFERROR(FS!F39/FS!E39-1,"")</f>
        <v>0.12471131639722888</v>
      </c>
      <c r="G40" s="109">
        <f>IFERROR(FS!G39/FS!F39-1,"")</f>
        <v>-3.22267853068674E-2</v>
      </c>
      <c r="H40" s="109">
        <f>IFERROR(FS!H39/FS!G39-1,"")</f>
        <v>0.18848352684623082</v>
      </c>
      <c r="I40" s="109">
        <f>IFERROR(FS!I39/FS!H39-1,"")</f>
        <v>0.35814530126456723</v>
      </c>
      <c r="J40" s="109">
        <f>IFERROR(FS!J39/FS!I39-1,"")</f>
        <v>-0.15123963924489725</v>
      </c>
      <c r="K40" s="118">
        <f>IFERROR(FS!K39/FS!J39-1,"")</f>
        <v>-0.62426328242632823</v>
      </c>
      <c r="L40" s="118">
        <f>IFERROR(FS!L39/FS!K39-1,"")</f>
        <v>2.2212044882070181E-2</v>
      </c>
      <c r="M40" s="118">
        <f>IFERROR(FS!M39/FS!L39-1,"")</f>
        <v>-1.1200716845878311E-3</v>
      </c>
      <c r="N40" s="118">
        <f>IFERROR(FS!N39/FS!M39-1,"")</f>
        <v>3.2583570307243681E-2</v>
      </c>
      <c r="O40" s="118">
        <f>IFERROR(FS!O39/FS!N39-1,"")</f>
        <v>4.0635710242187262E-3</v>
      </c>
      <c r="P40" s="118">
        <f>IFERROR(FS!P39/FS!O39-1,"")</f>
        <v>7.25394765303915E-2</v>
      </c>
      <c r="Q40" s="118">
        <f>IFERROR(FS!Q39/FS!P39-1,"")</f>
        <v>-1.8725987475672445E-2</v>
      </c>
      <c r="R40" s="118">
        <f>IFERROR(FS!R39/FS!Q39-1,"")</f>
        <v>6.7732794162984389E-2</v>
      </c>
      <c r="S40" s="118">
        <f>IFERROR(FS!S39/FS!R39-1,"")</f>
        <v>0.18998532298195148</v>
      </c>
      <c r="T40" s="118">
        <f>IFERROR(FS!T39/FS!S39-1,"")</f>
        <v>6.4860180600914585E-2</v>
      </c>
    </row>
    <row r="41" spans="2:20" x14ac:dyDescent="0.45">
      <c r="B41" s="23" t="s">
        <v>28</v>
      </c>
      <c r="C41" s="24"/>
      <c r="D41" s="108">
        <f>IFERROR(FS!D40/FS!C40-1,"")</f>
        <v>0.14672927115569312</v>
      </c>
      <c r="E41" s="109">
        <f>IFERROR(FS!E40/FS!D40-1,"")</f>
        <v>-0.40647682858738132</v>
      </c>
      <c r="F41" s="109">
        <f>IFERROR(FS!F40/FS!E40-1,"")</f>
        <v>0.41831295076826591</v>
      </c>
      <c r="G41" s="109">
        <f>IFERROR(FS!G40/FS!F40-1,"")</f>
        <v>1.5867786867123592</v>
      </c>
      <c r="H41" s="109">
        <f>IFERROR(FS!H40/FS!G40-1,"")</f>
        <v>7.0000000000000062E-2</v>
      </c>
      <c r="I41" s="109">
        <f>IFERROR(FS!I40/FS!H40-1,"")</f>
        <v>-0.12752616023644059</v>
      </c>
      <c r="J41" s="109">
        <f>IFERROR(FS!J40/FS!I40-1,"")</f>
        <v>-8.482490272373544E-2</v>
      </c>
      <c r="K41" s="118">
        <f>IFERROR(FS!K40/FS!J40-1,"")</f>
        <v>-0.43927571028411361</v>
      </c>
      <c r="L41" s="118">
        <f>IFERROR(FS!L40/FS!K40-1,"")</f>
        <v>-0.60686886708296162</v>
      </c>
      <c r="M41" s="118">
        <f>IFERROR(FS!M40/FS!L40-1,"")</f>
        <v>-7.0909916042659393E-2</v>
      </c>
      <c r="N41" s="118">
        <f>IFERROR(FS!N40/FS!M40-1,"")</f>
        <v>2.0148980339479872E-2</v>
      </c>
      <c r="O41" s="118">
        <f>IFERROR(FS!O40/FS!N40-1,"")</f>
        <v>-9.5044290160402167E-2</v>
      </c>
      <c r="P41" s="118">
        <f>IFERROR(FS!P40/FS!O40-1,"")</f>
        <v>-2.4309616402116485E-2</v>
      </c>
      <c r="Q41" s="118">
        <f>IFERROR(FS!Q40/FS!P40-1,"")</f>
        <v>0.10213382272948412</v>
      </c>
      <c r="R41" s="118">
        <f>IFERROR(FS!R40/FS!Q40-1,"")</f>
        <v>1.6884440079400118</v>
      </c>
      <c r="S41" s="118">
        <f>IFERROR(FS!S40/FS!R40-1,"")</f>
        <v>-0.23823400213779666</v>
      </c>
      <c r="T41" s="118">
        <f>IFERROR(FS!T40/FS!S40-1,"")</f>
        <v>0.82310312414399656</v>
      </c>
    </row>
    <row r="42" spans="2:20" x14ac:dyDescent="0.45">
      <c r="B42" s="23" t="s">
        <v>24</v>
      </c>
      <c r="C42" s="24"/>
      <c r="D42" s="108" t="str">
        <f>IFERROR(FS!D41/FS!C41-1,"")</f>
        <v/>
      </c>
      <c r="E42" s="109" t="str">
        <f>IFERROR(FS!E41/FS!D41-1,"")</f>
        <v/>
      </c>
      <c r="F42" s="109" t="str">
        <f>IFERROR(FS!F41/FS!E41-1,"")</f>
        <v/>
      </c>
      <c r="G42" s="109" t="str">
        <f>IFERROR(FS!G41/FS!F41-1,"")</f>
        <v/>
      </c>
      <c r="H42" s="109" t="str">
        <f>IFERROR(FS!H41/FS!G41-1,"")</f>
        <v/>
      </c>
      <c r="I42" s="109" t="str">
        <f>IFERROR(FS!I41/FS!H41-1,"")</f>
        <v/>
      </c>
      <c r="J42" s="109" t="str">
        <f>IFERROR(FS!J41/FS!I41-1,"")</f>
        <v/>
      </c>
      <c r="K42" s="109" t="str">
        <f>IFERROR(FS!K41/FS!J41-1,"")</f>
        <v/>
      </c>
      <c r="L42" s="109">
        <f>IFERROR(FS!L41/FS!K41-1,"")</f>
        <v>-0.1702041053672152</v>
      </c>
      <c r="M42" s="109">
        <f>IFERROR(FS!M41/FS!L41-1,"")</f>
        <v>-8.9278206026629281E-2</v>
      </c>
      <c r="N42" s="109">
        <f>IFERROR(FS!N41/FS!M41-1,"")</f>
        <v>0.35699445983379507</v>
      </c>
      <c r="O42" s="109">
        <f>IFERROR(FS!O41/FS!N41-1,"")</f>
        <v>0.1443962462079329</v>
      </c>
      <c r="P42" s="109">
        <f>IFERROR(FS!P41/FS!O41-1,"")</f>
        <v>4.5748297988311037E-2</v>
      </c>
      <c r="Q42" s="109">
        <f>IFERROR(FS!Q41/FS!P41-1,"")</f>
        <v>0.55972183829545608</v>
      </c>
      <c r="R42" s="109">
        <f>IFERROR(FS!R41/FS!Q41-1,"")</f>
        <v>1.1655023722609648</v>
      </c>
      <c r="S42" s="109">
        <f>IFERROR(FS!S41/FS!R41-1,"")</f>
        <v>0.24095107471219568</v>
      </c>
      <c r="T42" s="109">
        <f>IFERROR(FS!T41/FS!S41-1,"")</f>
        <v>-0.13392878217519588</v>
      </c>
    </row>
    <row r="43" spans="2:20" x14ac:dyDescent="0.45">
      <c r="B43" s="23" t="s">
        <v>51</v>
      </c>
      <c r="C43" s="24"/>
      <c r="D43" s="108">
        <f>IFERROR(FS!D42/FS!C42-1,"")</f>
        <v>2.9648162627052383</v>
      </c>
      <c r="E43" s="109">
        <f>IFERROR(FS!E42/FS!D42-1,"")</f>
        <v>0.40327351607178086</v>
      </c>
      <c r="F43" s="109">
        <f>IFERROR(FS!F42/FS!E42-1,"")</f>
        <v>-0.4925519955030917</v>
      </c>
      <c r="G43" s="109">
        <f>IFERROR(FS!G42/FS!F42-1,"")</f>
        <v>-1</v>
      </c>
      <c r="H43" s="109" t="str">
        <f>IFERROR(FS!H42/FS!G42-1,"")</f>
        <v/>
      </c>
      <c r="I43" s="109" t="str">
        <f>IFERROR(FS!I42/FS!H42-1,"")</f>
        <v/>
      </c>
      <c r="J43" s="109" t="str">
        <f>IFERROR(FS!J42/FS!I42-1,"")</f>
        <v/>
      </c>
      <c r="K43" s="118" t="str">
        <f>IFERROR(FS!K42/FS!J42-1,"")</f>
        <v/>
      </c>
      <c r="L43" s="118" t="str">
        <f>IFERROR(FS!L42/FS!K42-1,"")</f>
        <v/>
      </c>
      <c r="M43" s="118" t="str">
        <f>IFERROR(FS!M42/FS!L42-1,"")</f>
        <v/>
      </c>
      <c r="N43" s="118" t="str">
        <f>IFERROR(FS!N42/FS!M42-1,"")</f>
        <v/>
      </c>
      <c r="O43" s="118" t="str">
        <f>IFERROR(FS!O42/FS!N42-1,"")</f>
        <v/>
      </c>
      <c r="P43" s="118" t="str">
        <f>IFERROR(FS!P42/FS!O42-1,"")</f>
        <v/>
      </c>
      <c r="Q43" s="118" t="str">
        <f>IFERROR(FS!Q42/FS!P42-1,"")</f>
        <v/>
      </c>
      <c r="R43" s="118" t="str">
        <f>IFERROR(FS!R42/FS!Q42-1,"")</f>
        <v/>
      </c>
      <c r="S43" s="118" t="str">
        <f>IFERROR(FS!S42/FS!R42-1,"")</f>
        <v/>
      </c>
      <c r="T43" s="118" t="str">
        <f>IFERROR(FS!T42/FS!S42-1,"")</f>
        <v/>
      </c>
    </row>
    <row r="44" spans="2:20" x14ac:dyDescent="0.45">
      <c r="B44" s="23" t="s">
        <v>52</v>
      </c>
      <c r="C44" s="24"/>
      <c r="D44" s="108" t="str">
        <f>IFERROR(FS!D43/FS!C43-1,"")</f>
        <v/>
      </c>
      <c r="E44" s="109">
        <f>IFERROR(FS!E43/FS!D43-1,"")</f>
        <v>26.791666666666668</v>
      </c>
      <c r="F44" s="109">
        <f>IFERROR(FS!F43/FS!E43-1,"")</f>
        <v>-1</v>
      </c>
      <c r="G44" s="109" t="str">
        <f>IFERROR(FS!G43/FS!F43-1,"")</f>
        <v/>
      </c>
      <c r="H44" s="109" t="str">
        <f>IFERROR(FS!H43/FS!G43-1,"")</f>
        <v/>
      </c>
      <c r="I44" s="109" t="str">
        <f>IFERROR(FS!I43/FS!H43-1,"")</f>
        <v/>
      </c>
      <c r="J44" s="109" t="str">
        <f>IFERROR(FS!J43/FS!I43-1,"")</f>
        <v/>
      </c>
      <c r="K44" s="118" t="str">
        <f>IFERROR(FS!K43/FS!J43-1,"")</f>
        <v/>
      </c>
      <c r="L44" s="118" t="str">
        <f>IFERROR(FS!L43/FS!K43-1,"")</f>
        <v/>
      </c>
      <c r="M44" s="118" t="str">
        <f>IFERROR(FS!M43/FS!L43-1,"")</f>
        <v/>
      </c>
      <c r="N44" s="118" t="str">
        <f>IFERROR(FS!N43/FS!M43-1,"")</f>
        <v/>
      </c>
      <c r="O44" s="118" t="str">
        <f>IFERROR(FS!O43/FS!N43-1,"")</f>
        <v/>
      </c>
      <c r="P44" s="118" t="str">
        <f>IFERROR(FS!P43/FS!O43-1,"")</f>
        <v/>
      </c>
      <c r="Q44" s="118" t="str">
        <f>IFERROR(FS!Q43/FS!P43-1,"")</f>
        <v/>
      </c>
      <c r="R44" s="118" t="str">
        <f>IFERROR(FS!R43/FS!Q43-1,"")</f>
        <v/>
      </c>
      <c r="S44" s="118" t="str">
        <f>IFERROR(FS!S43/FS!R43-1,"")</f>
        <v/>
      </c>
      <c r="T44" s="118" t="str">
        <f>IFERROR(FS!T43/FS!S43-1,"")</f>
        <v/>
      </c>
    </row>
    <row r="45" spans="2:20" x14ac:dyDescent="0.45">
      <c r="B45" s="23" t="s">
        <v>53</v>
      </c>
      <c r="C45" s="24"/>
      <c r="D45" s="108" t="str">
        <f>IFERROR(FS!D44/FS!C44-1,"")</f>
        <v/>
      </c>
      <c r="E45" s="109" t="str">
        <f>IFERROR(FS!E44/FS!D44-1,"")</f>
        <v/>
      </c>
      <c r="F45" s="109" t="str">
        <f>IFERROR(FS!F44/FS!E44-1,"")</f>
        <v/>
      </c>
      <c r="G45" s="109" t="str">
        <f>IFERROR(FS!G44/FS!F44-1,"")</f>
        <v/>
      </c>
      <c r="H45" s="109" t="str">
        <f>IFERROR(FS!H44/FS!G44-1,"")</f>
        <v/>
      </c>
      <c r="I45" s="109" t="str">
        <f>IFERROR(FS!I44/FS!H44-1,"")</f>
        <v/>
      </c>
      <c r="J45" s="109" t="str">
        <f>IFERROR(FS!J44/FS!I44-1,"")</f>
        <v/>
      </c>
      <c r="K45" s="118" t="str">
        <f>IFERROR(FS!K44/FS!J44-1,"")</f>
        <v/>
      </c>
      <c r="L45" s="118">
        <f>IFERROR(FS!L44/FS!K44-1,"")</f>
        <v>0.18057022175290394</v>
      </c>
      <c r="M45" s="118">
        <f>IFERROR(FS!M44/FS!L44-1,"")</f>
        <v>1.0139758497316635</v>
      </c>
      <c r="N45" s="118">
        <f>IFERROR(FS!N44/FS!M44-1,"")</f>
        <v>-0.1853661244656637</v>
      </c>
      <c r="O45" s="118">
        <f>IFERROR(FS!O44/FS!N44-1,"")</f>
        <v>6.7561673708600223E-2</v>
      </c>
      <c r="P45" s="118">
        <f>IFERROR(FS!P44/FS!O44-1,"")</f>
        <v>-0.3515352426366366</v>
      </c>
      <c r="Q45" s="118">
        <f>IFERROR(FS!Q44/FS!P44-1,"")</f>
        <v>0.56795422710836596</v>
      </c>
      <c r="R45" s="118">
        <f>IFERROR(FS!R44/FS!Q44-1,"")</f>
        <v>-0.3227292767453539</v>
      </c>
      <c r="S45" s="118">
        <f>IFERROR(FS!S44/FS!R44-1,"")</f>
        <v>0.51980377675632683</v>
      </c>
      <c r="T45" s="118">
        <f>IFERROR(FS!T44/FS!S44-1,"")</f>
        <v>-0.16698962667228667</v>
      </c>
    </row>
    <row r="46" spans="2:20" x14ac:dyDescent="0.45">
      <c r="B46" s="23" t="s">
        <v>54</v>
      </c>
      <c r="C46" s="24"/>
      <c r="D46" s="108">
        <f>IFERROR(FS!D45/FS!C45-1,"")</f>
        <v>0.61630815407703876</v>
      </c>
      <c r="E46" s="109">
        <f>IFERROR(FS!E45/FS!D45-1,"")</f>
        <v>-1</v>
      </c>
      <c r="F46" s="109" t="str">
        <f>IFERROR(FS!F45/FS!E45-1,"")</f>
        <v/>
      </c>
      <c r="G46" s="109">
        <f>IFERROR(FS!G45/FS!F45-1,"")</f>
        <v>-1</v>
      </c>
      <c r="H46" s="109" t="str">
        <f>IFERROR(FS!H45/FS!G45-1,"")</f>
        <v/>
      </c>
      <c r="I46" s="109" t="str">
        <f>IFERROR(FS!I45/FS!H45-1,"")</f>
        <v/>
      </c>
      <c r="J46" s="109" t="str">
        <f>IFERROR(FS!J45/FS!I45-1,"")</f>
        <v/>
      </c>
      <c r="K46" s="118" t="str">
        <f>IFERROR(FS!K45/FS!J45-1,"")</f>
        <v/>
      </c>
      <c r="L46" s="118">
        <f>IFERROR(FS!L45/FS!K45-1,"")</f>
        <v>-0.83439490445859876</v>
      </c>
      <c r="M46" s="118">
        <f>IFERROR(FS!M45/FS!L45-1,"")</f>
        <v>-1</v>
      </c>
      <c r="N46" s="118" t="str">
        <f>IFERROR(FS!N45/FS!M45-1,"")</f>
        <v/>
      </c>
      <c r="O46" s="118" t="str">
        <f>IFERROR(FS!O45/FS!N45-1,"")</f>
        <v/>
      </c>
      <c r="P46" s="118" t="str">
        <f>IFERROR(FS!P45/FS!O45-1,"")</f>
        <v/>
      </c>
      <c r="Q46" s="118" t="str">
        <f>IFERROR(FS!Q45/FS!P45-1,"")</f>
        <v/>
      </c>
      <c r="R46" s="118" t="str">
        <f>IFERROR(FS!R45/FS!Q45-1,"")</f>
        <v/>
      </c>
      <c r="S46" s="118" t="str">
        <f>IFERROR(FS!S45/FS!R45-1,"")</f>
        <v/>
      </c>
      <c r="T46" s="118" t="str">
        <f>IFERROR(FS!T45/FS!S45-1,"")</f>
        <v/>
      </c>
    </row>
    <row r="47" spans="2:20" x14ac:dyDescent="0.45">
      <c r="B47" s="30" t="s">
        <v>55</v>
      </c>
      <c r="C47" s="45"/>
      <c r="D47" s="120">
        <f>IFERROR(FS!D46/FS!C46-1,"")</f>
        <v>25.288949897048731</v>
      </c>
      <c r="E47" s="114">
        <f>IFERROR(FS!E46/FS!D46-1,"")</f>
        <v>-0.66053473200532498</v>
      </c>
      <c r="F47" s="114">
        <f>IFERROR(FS!F46/FS!E46-1,"")</f>
        <v>4.0370561019756863</v>
      </c>
      <c r="G47" s="114">
        <f>IFERROR(FS!G46/FS!F46-1,"")</f>
        <v>1.3249733493938898</v>
      </c>
      <c r="H47" s="114">
        <f>IFERROR(FS!H46/FS!G46-1,"")</f>
        <v>-0.12132754406031299</v>
      </c>
      <c r="I47" s="114">
        <f>IFERROR(FS!I46/FS!H46-1,"")</f>
        <v>-0.16627370236999417</v>
      </c>
      <c r="J47" s="114">
        <f>IFERROR(FS!J46/FS!I46-1,"")</f>
        <v>0.25906909342630979</v>
      </c>
      <c r="K47" s="114">
        <f>IFERROR(FS!K46/FS!J46-1,"")</f>
        <v>0.51881611002887862</v>
      </c>
      <c r="L47" s="114">
        <f>IFERROR(FS!L46/FS!K46-1,"")</f>
        <v>-0.20327639358788996</v>
      </c>
      <c r="M47" s="114">
        <f>IFERROR(FS!M46/FS!L46-1,"")</f>
        <v>-2.7253377369292426</v>
      </c>
      <c r="N47" s="114">
        <f>IFERROR(FS!N46/FS!M46-1,"")</f>
        <v>1.2032283450046819</v>
      </c>
      <c r="O47" s="114">
        <f>IFERROR(FS!O46/FS!N46-1,"")</f>
        <v>-1.1666983655773986</v>
      </c>
      <c r="P47" s="114">
        <f>IFERROR(FS!P46/FS!O46-1,"")</f>
        <v>0.19533023630096835</v>
      </c>
      <c r="Q47" s="114">
        <f>IFERROR(FS!Q46/FS!P46-1,"")</f>
        <v>0.2808559912322055</v>
      </c>
      <c r="R47" s="114">
        <f>IFERROR(FS!R46/FS!Q46-1,"")</f>
        <v>0.32073008995089203</v>
      </c>
      <c r="S47" s="114">
        <f>IFERROR(FS!S46/FS!R46-1,"")</f>
        <v>-0.55484507303692654</v>
      </c>
      <c r="T47" s="114">
        <f>IFERROR(FS!T46/FS!S46-1,"")</f>
        <v>0.46205712957001532</v>
      </c>
    </row>
    <row r="48" spans="2:20" x14ac:dyDescent="0.45">
      <c r="B48" s="30" t="s">
        <v>56</v>
      </c>
      <c r="C48" s="45"/>
      <c r="D48" s="120">
        <f>IFERROR(FS!D47/FS!C47-1,"")</f>
        <v>-0.529035695258391</v>
      </c>
      <c r="E48" s="114">
        <f>IFERROR(FS!E47/FS!D47-1,"")</f>
        <v>-0.30974883484162885</v>
      </c>
      <c r="F48" s="114">
        <f>IFERROR(FS!F47/FS!E47-1,"")</f>
        <v>73.422054022141552</v>
      </c>
      <c r="G48" s="114">
        <f>IFERROR(FS!G47/FS!F47-1,"")</f>
        <v>-0.40464360406051569</v>
      </c>
      <c r="H48" s="114">
        <f>IFERROR(FS!H47/FS!G47-1,"")</f>
        <v>-0.29329175400416385</v>
      </c>
      <c r="I48" s="114">
        <f>IFERROR(FS!I47/FS!H47-1,"")</f>
        <v>-0.35445622726289072</v>
      </c>
      <c r="J48" s="114">
        <f>IFERROR(FS!J47/FS!I47-1,"")</f>
        <v>-5.4126803956542902E-2</v>
      </c>
      <c r="K48" s="114">
        <f>IFERROR(FS!K47/FS!J47-1,"")</f>
        <v>0.79425341150654871</v>
      </c>
      <c r="L48" s="114">
        <f>IFERROR(FS!L47/FS!K47-1,"")</f>
        <v>0.14090648990530408</v>
      </c>
      <c r="M48" s="114">
        <f>IFERROR(FS!M47/FS!L47-1,"")</f>
        <v>0.81228540323256015</v>
      </c>
      <c r="N48" s="114">
        <f>IFERROR(FS!N47/FS!M47-1,"")</f>
        <v>-0.66420405220256007</v>
      </c>
      <c r="O48" s="114">
        <f>IFERROR(FS!O47/FS!N47-1,"")</f>
        <v>2.1730054632484341E-2</v>
      </c>
      <c r="P48" s="114">
        <f>IFERROR(FS!P47/FS!O47-1,"")</f>
        <v>0.78512263121742287</v>
      </c>
      <c r="Q48" s="114">
        <f>IFERROR(FS!Q47/FS!P47-1,"")</f>
        <v>3.0702429455258793</v>
      </c>
      <c r="R48" s="114">
        <f>IFERROR(FS!R47/FS!Q47-1,"")</f>
        <v>1.3115437673817416</v>
      </c>
      <c r="S48" s="114">
        <f>IFERROR(FS!S47/FS!R47-1,"")</f>
        <v>-0.79581534793518471</v>
      </c>
      <c r="T48" s="114">
        <f>IFERROR(FS!T47/FS!S47-1,"")</f>
        <v>-0.44291414657136119</v>
      </c>
    </row>
    <row r="49" spans="2:20" x14ac:dyDescent="0.45">
      <c r="B49" s="23" t="s">
        <v>57</v>
      </c>
      <c r="C49" s="24"/>
      <c r="D49" s="108">
        <f>IFERROR(FS!D48/FS!C48-1,"")</f>
        <v>-0.47034152186938283</v>
      </c>
      <c r="E49" s="109">
        <f>IFERROR(FS!E48/FS!D48-1,"")</f>
        <v>-0.30974883484162885</v>
      </c>
      <c r="F49" s="109">
        <f>IFERROR(FS!F48/FS!E48-1,"")</f>
        <v>4.2918634788376178</v>
      </c>
      <c r="G49" s="109">
        <f>IFERROR(FS!G48/FS!F48-1,"")</f>
        <v>2.3883538928460823</v>
      </c>
      <c r="H49" s="109">
        <f>IFERROR(FS!H48/FS!G48-1,"")</f>
        <v>0.45344477142751027</v>
      </c>
      <c r="I49" s="109">
        <f>IFERROR(FS!I48/FS!H48-1,"")</f>
        <v>-0.22438070986228154</v>
      </c>
      <c r="J49" s="109">
        <f>IFERROR(FS!J48/FS!I48-1,"")</f>
        <v>-5.4126803956542902E-2</v>
      </c>
      <c r="K49" s="110">
        <f>IFERROR(FS!K48/FS!J48-1,"")</f>
        <v>0.79425341150654871</v>
      </c>
      <c r="L49" s="110">
        <f>IFERROR(FS!L48/FS!K48-1,"")</f>
        <v>0.14090648990530408</v>
      </c>
      <c r="M49" s="118">
        <f>IFERROR(FS!M48/FS!L48-1,"")</f>
        <v>-0.25496189598861063</v>
      </c>
      <c r="N49" s="118">
        <f>IFERROR(FS!N48/FS!M48-1,"")</f>
        <v>-0.18318527417405717</v>
      </c>
      <c r="O49" s="118">
        <f>IFERROR(FS!O48/FS!N48-1,"")</f>
        <v>2.1730054632484341E-2</v>
      </c>
      <c r="P49" s="118">
        <f>IFERROR(FS!P48/FS!O48-1,"")</f>
        <v>0.27412555389443338</v>
      </c>
      <c r="Q49" s="118">
        <f>IFERROR(FS!Q48/FS!P48-1,"")</f>
        <v>0.24899577167019027</v>
      </c>
      <c r="R49" s="118">
        <f>IFERROR(FS!R48/FS!Q48-1,"")</f>
        <v>0.28382303245736518</v>
      </c>
      <c r="S49" s="118">
        <f>IFERROR(FS!S48/FS!R48-1,"")</f>
        <v>0.22713998631251586</v>
      </c>
      <c r="T49" s="118">
        <f>IFERROR(FS!T48/FS!S48-1,"")</f>
        <v>-0.34679846356335109</v>
      </c>
    </row>
    <row r="50" spans="2:20" x14ac:dyDescent="0.45">
      <c r="B50" s="23" t="s">
        <v>58</v>
      </c>
      <c r="C50" s="24"/>
      <c r="D50" s="108">
        <f>IFERROR(FS!D49/FS!C49-1,"")</f>
        <v>-1</v>
      </c>
      <c r="E50" s="109" t="str">
        <f>IFERROR(FS!E49/FS!D49-1,"")</f>
        <v/>
      </c>
      <c r="F50" s="109" t="str">
        <f>IFERROR(FS!F49/FS!E49-1,"")</f>
        <v/>
      </c>
      <c r="G50" s="109">
        <f>IFERROR(FS!G49/FS!F49-1,"")</f>
        <v>-0.61844543701085963</v>
      </c>
      <c r="H50" s="109">
        <f>IFERROR(FS!H49/FS!G49-1,"")</f>
        <v>-0.80091369355189634</v>
      </c>
      <c r="I50" s="109">
        <f>IFERROR(FS!I49/FS!H49-1,"")</f>
        <v>-1</v>
      </c>
      <c r="J50" s="109" t="str">
        <f>IFERROR(FS!J49/FS!I49-1,"")</f>
        <v/>
      </c>
      <c r="K50" s="118" t="str">
        <f>IFERROR(FS!K49/FS!J49-1,"")</f>
        <v/>
      </c>
      <c r="L50" s="118" t="str">
        <f>IFERROR(FS!L49/FS!K49-1,"")</f>
        <v/>
      </c>
      <c r="M50" s="118" t="str">
        <f>IFERROR(FS!M49/FS!L49-1,"")</f>
        <v/>
      </c>
      <c r="N50" s="118">
        <f>IFERROR(FS!N49/FS!M49-1,"")</f>
        <v>-1</v>
      </c>
      <c r="O50" s="118" t="str">
        <f>IFERROR(FS!O49/FS!N49-1,"")</f>
        <v/>
      </c>
      <c r="P50" s="118" t="str">
        <f>IFERROR(FS!P49/FS!O49-1,"")</f>
        <v/>
      </c>
      <c r="Q50" s="118" t="str">
        <f>IFERROR(FS!Q49/FS!P49-1,"")</f>
        <v/>
      </c>
      <c r="R50" s="118">
        <f>IFERROR(FS!R49/FS!Q49-1,"")</f>
        <v>1.5992999994999719</v>
      </c>
      <c r="S50" s="118">
        <f>IFERROR(FS!S49/FS!R49-1,"")</f>
        <v>-0.94488941053563269</v>
      </c>
      <c r="T50" s="118">
        <f>IFERROR(FS!T49/FS!S49-1,"")</f>
        <v>-1</v>
      </c>
    </row>
    <row r="51" spans="2:20" x14ac:dyDescent="0.45">
      <c r="B51" s="23" t="s">
        <v>59</v>
      </c>
      <c r="C51" s="46"/>
      <c r="D51" s="121" t="str">
        <f>IFERROR(FS!D50/FS!C50-1,"")</f>
        <v/>
      </c>
      <c r="E51" s="118" t="str">
        <f>IFERROR(FS!E50/FS!D50-1,"")</f>
        <v/>
      </c>
      <c r="F51" s="118" t="str">
        <f>IFERROR(FS!F50/FS!E50-1,"")</f>
        <v/>
      </c>
      <c r="G51" s="118" t="str">
        <f>IFERROR(FS!G50/FS!F50-1,"")</f>
        <v/>
      </c>
      <c r="H51" s="118" t="str">
        <f>IFERROR(FS!H50/FS!G50-1,"")</f>
        <v/>
      </c>
      <c r="I51" s="118" t="str">
        <f>IFERROR(FS!I50/FS!H50-1,"")</f>
        <v/>
      </c>
      <c r="J51" s="118" t="str">
        <f>IFERROR(FS!J50/FS!I50-1,"")</f>
        <v/>
      </c>
      <c r="K51" s="118" t="str">
        <f>IFERROR(FS!K50/FS!J50-1,"")</f>
        <v/>
      </c>
      <c r="L51" s="118" t="str">
        <f>IFERROR(FS!L50/FS!K50-1,"")</f>
        <v/>
      </c>
      <c r="M51" s="118" t="str">
        <f>IFERROR(FS!M50/FS!L50-1,"")</f>
        <v/>
      </c>
      <c r="N51" s="118" t="str">
        <f>IFERROR(FS!N50/FS!M50-1,"")</f>
        <v/>
      </c>
      <c r="O51" s="118" t="str">
        <f>IFERROR(FS!O50/FS!N50-1,"")</f>
        <v/>
      </c>
      <c r="P51" s="118" t="str">
        <f>IFERROR(FS!P50/FS!O50-1,"")</f>
        <v/>
      </c>
      <c r="Q51" s="118">
        <f>IFERROR(FS!Q50/FS!P50-1,"")</f>
        <v>-1</v>
      </c>
      <c r="R51" s="118" t="str">
        <f>IFERROR(FS!R50/FS!Q50-1,"")</f>
        <v/>
      </c>
      <c r="S51" s="118" t="str">
        <f>IFERROR(FS!S50/FS!R50-1,"")</f>
        <v/>
      </c>
      <c r="T51" s="118">
        <f>IFERROR(FS!T50/FS!S50-1,"")</f>
        <v>1.9677655677655679</v>
      </c>
    </row>
    <row r="52" spans="2:20" x14ac:dyDescent="0.45">
      <c r="B52" s="23" t="s">
        <v>60</v>
      </c>
      <c r="C52" s="46"/>
      <c r="D52" s="121" t="str">
        <f>IFERROR(FS!D51/FS!C51-1,"")</f>
        <v/>
      </c>
      <c r="E52" s="118" t="str">
        <f>IFERROR(FS!E51/FS!D51-1,"")</f>
        <v/>
      </c>
      <c r="F52" s="118" t="str">
        <f>IFERROR(FS!F51/FS!E51-1,"")</f>
        <v/>
      </c>
      <c r="G52" s="118" t="str">
        <f>IFERROR(FS!G51/FS!F51-1,"")</f>
        <v/>
      </c>
      <c r="H52" s="118" t="str">
        <f>IFERROR(FS!H51/FS!G51-1,"")</f>
        <v/>
      </c>
      <c r="I52" s="118" t="str">
        <f>IFERROR(FS!I51/FS!H51-1,"")</f>
        <v/>
      </c>
      <c r="J52" s="118" t="str">
        <f>IFERROR(FS!J51/FS!I51-1,"")</f>
        <v/>
      </c>
      <c r="K52" s="118" t="str">
        <f>IFERROR(FS!K51/FS!J51-1,"")</f>
        <v/>
      </c>
      <c r="L52" s="118" t="str">
        <f>IFERROR(FS!L51/FS!K51-1,"")</f>
        <v/>
      </c>
      <c r="M52" s="118" t="str">
        <f>IFERROR(FS!M51/FS!L51-1,"")</f>
        <v/>
      </c>
      <c r="N52" s="118" t="str">
        <f>IFERROR(FS!N51/FS!M51-1,"")</f>
        <v/>
      </c>
      <c r="O52" s="118" t="str">
        <f>IFERROR(FS!O51/FS!N51-1,"")</f>
        <v/>
      </c>
      <c r="P52" s="118" t="str">
        <f>IFERROR(FS!P51/FS!O51-1,"")</f>
        <v/>
      </c>
      <c r="Q52" s="118">
        <f>IFERROR(FS!Q51/FS!P51-1,"")</f>
        <v>-0.82352941176470584</v>
      </c>
      <c r="R52" s="118">
        <f>IFERROR(FS!R51/FS!Q51-1,"")</f>
        <v>2.5958461538461539</v>
      </c>
      <c r="S52" s="118">
        <f>IFERROR(FS!S51/FS!R51-1,"")</f>
        <v>0.88964474678760386</v>
      </c>
      <c r="T52" s="118">
        <f>IFERROR(FS!T51/FS!S51-1,"")</f>
        <v>-1</v>
      </c>
    </row>
    <row r="53" spans="2:20" x14ac:dyDescent="0.45">
      <c r="B53" s="30" t="s">
        <v>61</v>
      </c>
      <c r="C53" s="45"/>
      <c r="D53" s="120">
        <f>IFERROR(FS!D53/FS!C53-1,"")</f>
        <v>2.6429008567931458</v>
      </c>
      <c r="E53" s="114">
        <f>IFERROR(FS!E53/FS!D53-1,"")</f>
        <v>-0.59924422595548088</v>
      </c>
      <c r="F53" s="114">
        <f>IFERROR(FS!F53/FS!E53-1,"")</f>
        <v>2.703418422884142</v>
      </c>
      <c r="G53" s="114">
        <f>IFERROR(FS!G53/FS!F53-1,"")</f>
        <v>-0.40621532545701433</v>
      </c>
      <c r="H53" s="114">
        <f>IFERROR(FS!H53/FS!G53-1,"")</f>
        <v>4.6531097889332305</v>
      </c>
      <c r="I53" s="114">
        <f>IFERROR(FS!I53/FS!H53-1,"")</f>
        <v>-3.0164554673631994E-2</v>
      </c>
      <c r="J53" s="114">
        <f>IFERROR(FS!J53/FS!I53-1,"")</f>
        <v>0.93440656455903071</v>
      </c>
      <c r="K53" s="114">
        <f>IFERROR(FS!K53/FS!J53-1,"")</f>
        <v>1.8341692654737618</v>
      </c>
      <c r="L53" s="114">
        <f>IFERROR(FS!L53/FS!K53-1,"")</f>
        <v>-0.45108559814999705</v>
      </c>
      <c r="M53" s="114">
        <f>IFERROR(FS!M53/FS!L53-1,"")</f>
        <v>-0.39833509529008737</v>
      </c>
      <c r="N53" s="114">
        <f>IFERROR(FS!N53/FS!M53-1,"")</f>
        <v>-0.183700432069131</v>
      </c>
      <c r="O53" s="114">
        <f>IFERROR(FS!O53/FS!N53-1,"")</f>
        <v>0.50711499736525112</v>
      </c>
      <c r="P53" s="114">
        <f>IFERROR(FS!P53/FS!O53-1,"")</f>
        <v>1.4965359752066831</v>
      </c>
      <c r="Q53" s="114">
        <f>IFERROR(FS!Q53/FS!P53-1,"")</f>
        <v>-0.31202959569144362</v>
      </c>
      <c r="R53" s="114">
        <f>IFERROR(FS!R53/FS!Q53-1,"")</f>
        <v>-0.67967952260861264</v>
      </c>
      <c r="S53" s="114">
        <f>IFERROR(FS!S53/FS!R53-1,"")</f>
        <v>-0.13338650262426599</v>
      </c>
      <c r="T53" s="114">
        <f>IFERROR(FS!T53/FS!S53-1,"")</f>
        <v>0.92598062870761999</v>
      </c>
    </row>
    <row r="54" spans="2:20" x14ac:dyDescent="0.45">
      <c r="B54" s="23" t="s">
        <v>62</v>
      </c>
      <c r="C54" s="24"/>
      <c r="D54" s="108">
        <f>IFERROR(FS!D54/FS!C54-1,"")</f>
        <v>2.6094507269789986</v>
      </c>
      <c r="E54" s="109">
        <f>IFERROR(FS!E54/FS!D54-1,"")</f>
        <v>-0.63802170750811227</v>
      </c>
      <c r="F54" s="109">
        <f>IFERROR(FS!F54/FS!E54-1,"")</f>
        <v>0.87109737248840768</v>
      </c>
      <c r="G54" s="109">
        <f>IFERROR(FS!G54/FS!F54-1,"")</f>
        <v>0.22329116380307501</v>
      </c>
      <c r="H54" s="109">
        <f>IFERROR(FS!H54/FS!G54-1,"")</f>
        <v>3.7372385515008988E-2</v>
      </c>
      <c r="I54" s="109">
        <f>IFERROR(FS!I54/FS!H54-1,"")</f>
        <v>0.15904734829799794</v>
      </c>
      <c r="J54" s="109">
        <f>IFERROR(FS!J54/FS!I54-1,"")</f>
        <v>-0.41087273952600245</v>
      </c>
      <c r="K54" s="118">
        <f>IFERROR(FS!K54/FS!J54-1,"")</f>
        <v>4.4579021925643474</v>
      </c>
      <c r="L54" s="118">
        <f>IFERROR(FS!L54/FS!K54-1,"")</f>
        <v>-0.72151869284814807</v>
      </c>
      <c r="M54" s="118">
        <f>IFERROR(FS!M54/FS!L54-1,"")</f>
        <v>2.4138233818364276</v>
      </c>
      <c r="N54" s="118">
        <f>IFERROR(FS!N54/FS!M54-1,"")</f>
        <v>-1</v>
      </c>
      <c r="O54" s="118" t="str">
        <f>IFERROR(FS!O54/FS!N54-1,"")</f>
        <v/>
      </c>
      <c r="P54" s="118" t="str">
        <f>IFERROR(FS!P54/FS!O54-1,"")</f>
        <v/>
      </c>
      <c r="Q54" s="118" t="str">
        <f>IFERROR(FS!Q54/FS!P54-1,"")</f>
        <v/>
      </c>
      <c r="R54" s="118" t="str">
        <f>IFERROR(FS!R54/FS!Q54-1,"")</f>
        <v/>
      </c>
      <c r="S54" s="118" t="str">
        <f>IFERROR(FS!S54/FS!R54-1,"")</f>
        <v/>
      </c>
      <c r="T54" s="118" t="str">
        <f>IFERROR(FS!T54/FS!S54-1,"")</f>
        <v/>
      </c>
    </row>
    <row r="55" spans="2:20" x14ac:dyDescent="0.45">
      <c r="B55" s="23" t="s">
        <v>64</v>
      </c>
      <c r="C55" s="24"/>
      <c r="D55" s="108" t="str">
        <f>IFERROR(FS!D55/FS!C55-1,"")</f>
        <v/>
      </c>
      <c r="E55" s="109" t="str">
        <f>IFERROR(FS!E55/FS!D55-1,"")</f>
        <v/>
      </c>
      <c r="F55" s="109" t="str">
        <f>IFERROR(FS!F55/FS!E55-1,"")</f>
        <v/>
      </c>
      <c r="G55" s="109" t="str">
        <f>IFERROR(FS!G55/FS!F55-1,"")</f>
        <v/>
      </c>
      <c r="H55" s="109" t="str">
        <f>IFERROR(FS!H55/FS!G55-1,"")</f>
        <v/>
      </c>
      <c r="I55" s="109" t="str">
        <f>IFERROR(FS!I55/FS!H55-1,"")</f>
        <v/>
      </c>
      <c r="J55" s="109" t="str">
        <f>IFERROR(FS!J55/FS!I55-1,"")</f>
        <v/>
      </c>
      <c r="K55" s="118" t="str">
        <f>IFERROR(FS!K55/FS!J55-1,"")</f>
        <v/>
      </c>
      <c r="L55" s="118" t="str">
        <f>IFERROR(FS!L55/FS!K55-1,"")</f>
        <v/>
      </c>
      <c r="M55" s="118" t="str">
        <f>IFERROR(FS!M55/FS!L55-1,"")</f>
        <v/>
      </c>
      <c r="N55" s="118">
        <f>IFERROR(FS!N55/FS!M55-1,"")</f>
        <v>-0.99366011403284826</v>
      </c>
      <c r="O55" s="118">
        <f>IFERROR(FS!O55/FS!N55-1,"")</f>
        <v>-0.7355704697986577</v>
      </c>
      <c r="P55" s="118">
        <f>IFERROR(FS!P55/FS!O55-1,"")</f>
        <v>-1</v>
      </c>
      <c r="Q55" s="118" t="str">
        <f>IFERROR(FS!Q55/FS!P55-1,"")</f>
        <v/>
      </c>
      <c r="R55" s="118" t="str">
        <f>IFERROR(FS!R55/FS!Q55-1,"")</f>
        <v/>
      </c>
      <c r="S55" s="118" t="str">
        <f>IFERROR(FS!S55/FS!R55-1,"")</f>
        <v/>
      </c>
      <c r="T55" s="118" t="str">
        <f>IFERROR(FS!T55/FS!S55-1,"")</f>
        <v/>
      </c>
    </row>
    <row r="56" spans="2:20" x14ac:dyDescent="0.45">
      <c r="B56" s="23" t="s">
        <v>65</v>
      </c>
      <c r="C56" s="39"/>
      <c r="D56" s="118" t="str">
        <f>IFERROR(FS!D56/FS!C56-1,"")</f>
        <v/>
      </c>
      <c r="E56" s="118" t="str">
        <f>IFERROR(FS!E56/FS!D56-1,"")</f>
        <v/>
      </c>
      <c r="F56" s="118" t="str">
        <f>IFERROR(FS!F56/FS!E56-1,"")</f>
        <v/>
      </c>
      <c r="G56" s="118" t="str">
        <f>IFERROR(FS!G56/FS!F56-1,"")</f>
        <v/>
      </c>
      <c r="H56" s="118" t="str">
        <f>IFERROR(FS!H56/FS!G56-1,"")</f>
        <v/>
      </c>
      <c r="I56" s="118" t="str">
        <f>IFERROR(FS!I56/FS!H56-1,"")</f>
        <v/>
      </c>
      <c r="J56" s="118" t="str">
        <f>IFERROR(FS!J56/FS!I56-1,"")</f>
        <v/>
      </c>
      <c r="K56" s="118" t="str">
        <f>IFERROR(FS!K56/FS!J56-1,"")</f>
        <v/>
      </c>
      <c r="L56" s="118" t="str">
        <f>IFERROR(FS!L56/FS!K56-1,"")</f>
        <v/>
      </c>
      <c r="M56" s="118" t="str">
        <f>IFERROR(FS!M56/FS!L56-1,"")</f>
        <v/>
      </c>
      <c r="N56" s="118" t="str">
        <f>IFERROR(FS!N56/FS!M56-1,"")</f>
        <v/>
      </c>
      <c r="O56" s="118" t="str">
        <f>IFERROR(FS!O56/FS!N56-1,"")</f>
        <v/>
      </c>
      <c r="P56" s="118" t="str">
        <f>IFERROR(FS!P56/FS!O56-1,"")</f>
        <v/>
      </c>
      <c r="Q56" s="118" t="str">
        <f>IFERROR(FS!Q56/FS!P56-1,"")</f>
        <v/>
      </c>
      <c r="R56" s="118" t="str">
        <f>IFERROR(FS!R56/FS!Q56-1,"")</f>
        <v/>
      </c>
      <c r="S56" s="118">
        <f>IFERROR(FS!S56/FS!R56-1,"")</f>
        <v>-1</v>
      </c>
      <c r="T56" s="118" t="str">
        <f>IFERROR(FS!T56/FS!S56-1,"")</f>
        <v/>
      </c>
    </row>
    <row r="57" spans="2:20" x14ac:dyDescent="0.45">
      <c r="B57" s="23" t="s">
        <v>66</v>
      </c>
      <c r="C57" s="24"/>
      <c r="D57" s="108" t="str">
        <f>IFERROR(FS!D57/FS!C57-1,"")</f>
        <v/>
      </c>
      <c r="E57" s="109" t="str">
        <f>IFERROR(FS!E57/FS!D57-1,"")</f>
        <v/>
      </c>
      <c r="F57" s="109" t="str">
        <f>IFERROR(FS!F57/FS!E57-1,"")</f>
        <v/>
      </c>
      <c r="G57" s="109" t="str">
        <f>IFERROR(FS!G57/FS!F57-1,"")</f>
        <v/>
      </c>
      <c r="H57" s="109" t="str">
        <f>IFERROR(FS!H57/FS!G57-1,"")</f>
        <v/>
      </c>
      <c r="I57" s="109">
        <f>IFERROR(FS!I57/FS!H57-1,"")</f>
        <v>-1</v>
      </c>
      <c r="J57" s="109" t="str">
        <f>IFERROR(FS!J57/FS!I57-1,"")</f>
        <v/>
      </c>
      <c r="K57" s="118" t="str">
        <f>IFERROR(FS!K57/FS!J57-1,"")</f>
        <v/>
      </c>
      <c r="L57" s="118" t="str">
        <f>IFERROR(FS!L57/FS!K57-1,"")</f>
        <v/>
      </c>
      <c r="M57" s="118" t="str">
        <f>IFERROR(FS!M57/FS!L57-1,"")</f>
        <v/>
      </c>
      <c r="N57" s="118" t="str">
        <f>IFERROR(FS!N57/FS!M57-1,"")</f>
        <v/>
      </c>
      <c r="O57" s="118" t="str">
        <f>IFERROR(FS!O57/FS!N57-1,"")</f>
        <v/>
      </c>
      <c r="P57" s="118" t="str">
        <f>IFERROR(FS!P57/FS!O57-1,"")</f>
        <v/>
      </c>
      <c r="Q57" s="118" t="str">
        <f>IFERROR(FS!Q57/FS!P57-1,"")</f>
        <v/>
      </c>
      <c r="R57" s="118" t="str">
        <f>IFERROR(FS!R57/FS!Q57-1,"")</f>
        <v/>
      </c>
      <c r="S57" s="118" t="str">
        <f>IFERROR(FS!S57/FS!R57-1,"")</f>
        <v/>
      </c>
      <c r="T57" s="118" t="str">
        <f>IFERROR(FS!T57/FS!S57-1,"")</f>
        <v/>
      </c>
    </row>
    <row r="58" spans="2:20" x14ac:dyDescent="0.45">
      <c r="B58" s="23" t="s">
        <v>67</v>
      </c>
      <c r="C58" s="46"/>
      <c r="D58" s="121" t="str">
        <f>IFERROR(FS!D58/FS!C58-1,"")</f>
        <v/>
      </c>
      <c r="E58" s="118" t="str">
        <f>IFERROR(FS!E58/FS!D58-1,"")</f>
        <v/>
      </c>
      <c r="F58" s="118" t="str">
        <f>IFERROR(FS!F58/FS!E58-1,"")</f>
        <v/>
      </c>
      <c r="G58" s="118" t="str">
        <f>IFERROR(FS!G58/FS!F58-1,"")</f>
        <v/>
      </c>
      <c r="H58" s="118" t="str">
        <f>IFERROR(FS!H58/FS!G58-1,"")</f>
        <v/>
      </c>
      <c r="I58" s="118" t="str">
        <f>IFERROR(FS!I58/FS!H58-1,"")</f>
        <v/>
      </c>
      <c r="J58" s="118" t="str">
        <f>IFERROR(FS!J58/FS!I58-1,"")</f>
        <v/>
      </c>
      <c r="K58" s="118" t="str">
        <f>IFERROR(FS!K58/FS!J58-1,"")</f>
        <v/>
      </c>
      <c r="L58" s="118" t="str">
        <f>IFERROR(FS!L58/FS!K58-1,"")</f>
        <v/>
      </c>
      <c r="M58" s="118" t="str">
        <f>IFERROR(FS!M58/FS!L58-1,"")</f>
        <v/>
      </c>
      <c r="N58" s="118" t="str">
        <f>IFERROR(FS!N58/FS!M58-1,"")</f>
        <v/>
      </c>
      <c r="O58" s="118" t="str">
        <f>IFERROR(FS!O58/FS!N58-1,"")</f>
        <v/>
      </c>
      <c r="P58" s="118" t="str">
        <f>IFERROR(FS!P58/FS!O58-1,"")</f>
        <v/>
      </c>
      <c r="Q58" s="118">
        <f>IFERROR(FS!Q58/FS!P58-1,"")</f>
        <v>-0.19428571428571428</v>
      </c>
      <c r="R58" s="118">
        <f>IFERROR(FS!R58/FS!Q58-1,"")</f>
        <v>-1</v>
      </c>
      <c r="S58" s="118" t="str">
        <f>IFERROR(FS!S58/FS!R58-1,"")</f>
        <v/>
      </c>
      <c r="T58" s="118" t="str">
        <f>IFERROR(FS!T58/FS!S58-1,"")</f>
        <v/>
      </c>
    </row>
    <row r="59" spans="2:20" x14ac:dyDescent="0.45">
      <c r="B59" s="23" t="s">
        <v>68</v>
      </c>
      <c r="C59" s="46"/>
      <c r="D59" s="121" t="str">
        <f>IFERROR(FS!D59/FS!C59-1,"")</f>
        <v/>
      </c>
      <c r="E59" s="118" t="str">
        <f>IFERROR(FS!E59/FS!D59-1,"")</f>
        <v/>
      </c>
      <c r="F59" s="118" t="str">
        <f>IFERROR(FS!F59/FS!E59-1,"")</f>
        <v/>
      </c>
      <c r="G59" s="118" t="str">
        <f>IFERROR(FS!G59/FS!F59-1,"")</f>
        <v/>
      </c>
      <c r="H59" s="118" t="str">
        <f>IFERROR(FS!H59/FS!G59-1,"")</f>
        <v/>
      </c>
      <c r="I59" s="118" t="str">
        <f>IFERROR(FS!I59/FS!H59-1,"")</f>
        <v/>
      </c>
      <c r="J59" s="118" t="str">
        <f>IFERROR(FS!J59/FS!I59-1,"")</f>
        <v/>
      </c>
      <c r="K59" s="118" t="str">
        <f>IFERROR(FS!K59/FS!J59-1,"")</f>
        <v/>
      </c>
      <c r="L59" s="118" t="str">
        <f>IFERROR(FS!L59/FS!K59-1,"")</f>
        <v/>
      </c>
      <c r="M59" s="118" t="str">
        <f>IFERROR(FS!M59/FS!L59-1,"")</f>
        <v/>
      </c>
      <c r="N59" s="118" t="str">
        <f>IFERROR(FS!N59/FS!M59-1,"")</f>
        <v/>
      </c>
      <c r="O59" s="118" t="str">
        <f>IFERROR(FS!O59/FS!N59-1,"")</f>
        <v/>
      </c>
      <c r="P59" s="118" t="str">
        <f>IFERROR(FS!P59/FS!O59-1,"")</f>
        <v/>
      </c>
      <c r="Q59" s="118" t="str">
        <f>IFERROR(FS!Q59/FS!P59-1,"")</f>
        <v/>
      </c>
      <c r="R59" s="118">
        <f>IFERROR(FS!R59/FS!Q59-1,"")</f>
        <v>1.9901401141670991</v>
      </c>
      <c r="S59" s="118">
        <f>IFERROR(FS!S59/FS!R59-1,"")</f>
        <v>-1</v>
      </c>
      <c r="T59" s="118" t="str">
        <f>IFERROR(FS!T59/FS!S59-1,"")</f>
        <v/>
      </c>
    </row>
    <row r="60" spans="2:20" x14ac:dyDescent="0.45">
      <c r="B60" s="23" t="s">
        <v>69</v>
      </c>
      <c r="C60" s="24"/>
      <c r="D60" s="108" t="str">
        <f>IFERROR(FS!D60/FS!C60-1,"")</f>
        <v/>
      </c>
      <c r="E60" s="109">
        <f>IFERROR(FS!E60/FS!D60-1,"")</f>
        <v>-0.99410968888888962</v>
      </c>
      <c r="F60" s="109">
        <f>IFERROR(FS!F60/FS!E60-1,"")</f>
        <v>-1</v>
      </c>
      <c r="G60" s="109" t="str">
        <f>IFERROR(FS!G60/FS!F60-1,"")</f>
        <v/>
      </c>
      <c r="H60" s="109" t="str">
        <f>IFERROR(FS!H60/FS!G60-1,"")</f>
        <v/>
      </c>
      <c r="I60" s="109" t="str">
        <f>IFERROR(FS!I60/FS!H60-1,"")</f>
        <v/>
      </c>
      <c r="J60" s="109">
        <f>IFERROR(FS!J60/FS!I60-1,"")</f>
        <v>0.77882852736636887</v>
      </c>
      <c r="K60" s="118">
        <f>IFERROR(FS!K60/FS!J60-1,"")</f>
        <v>2.71055469222842</v>
      </c>
      <c r="L60" s="118">
        <f>IFERROR(FS!L60/FS!K60-1,"")</f>
        <v>-0.50489191946969569</v>
      </c>
      <c r="M60" s="118">
        <f>IFERROR(FS!M60/FS!L60-1,"")</f>
        <v>-1</v>
      </c>
      <c r="N60" s="118" t="str">
        <f>IFERROR(FS!N60/FS!M60-1,"")</f>
        <v/>
      </c>
      <c r="O60" s="118">
        <f>IFERROR(FS!O60/FS!N60-1,"")</f>
        <v>1.2722692973033487</v>
      </c>
      <c r="P60" s="118">
        <f>IFERROR(FS!P60/FS!O60-1,"")</f>
        <v>1.2510824237376612</v>
      </c>
      <c r="Q60" s="118">
        <f>IFERROR(FS!Q60/FS!P60-1,"")</f>
        <v>-1</v>
      </c>
      <c r="R60" s="118" t="str">
        <f>IFERROR(FS!R60/FS!Q60-1,"")</f>
        <v/>
      </c>
      <c r="S60" s="118" t="str">
        <f>IFERROR(FS!S60/FS!R60-1,"")</f>
        <v/>
      </c>
      <c r="T60" s="118" t="str">
        <f>IFERROR(FS!T60/FS!S60-1,"")</f>
        <v/>
      </c>
    </row>
    <row r="61" spans="2:20" x14ac:dyDescent="0.45">
      <c r="B61" s="23" t="s">
        <v>70</v>
      </c>
      <c r="C61" s="24"/>
      <c r="D61" s="108">
        <f>IFERROR(FS!D61/FS!C61-1,"")</f>
        <v>0.47474747474747492</v>
      </c>
      <c r="E61" s="109">
        <f>IFERROR(FS!E61/FS!D61-1,"")</f>
        <v>0.3059888099315069</v>
      </c>
      <c r="F61" s="109">
        <f>IFERROR(FS!F61/FS!E61-1,"")</f>
        <v>6.615077100066145</v>
      </c>
      <c r="G61" s="109">
        <f>IFERROR(FS!G61/FS!F61-1,"")</f>
        <v>-0.99655647382920109</v>
      </c>
      <c r="H61" s="109">
        <f>IFERROR(FS!H61/FS!G61-1,"")</f>
        <v>259.90106275000022</v>
      </c>
      <c r="I61" s="109">
        <f>IFERROR(FS!I61/FS!H61-1,"")</f>
        <v>0.3655559553676051</v>
      </c>
      <c r="J61" s="109">
        <f>IFERROR(FS!J61/FS!I61-1,"")</f>
        <v>2.1500245596800225</v>
      </c>
      <c r="K61" s="118">
        <f>IFERROR(FS!K61/FS!J61-1,"")</f>
        <v>0.33414588670334799</v>
      </c>
      <c r="L61" s="118">
        <f>IFERROR(FS!L61/FS!K61-1,"")</f>
        <v>-0.1180331956596653</v>
      </c>
      <c r="M61" s="118">
        <f>IFERROR(FS!M61/FS!L61-1,"")</f>
        <v>1.1567150051114972E-2</v>
      </c>
      <c r="N61" s="118">
        <f>IFERROR(FS!N61/FS!M61-1,"")</f>
        <v>-0.11381168940542363</v>
      </c>
      <c r="O61" s="118">
        <f>IFERROR(FS!O61/FS!N61-1,"")</f>
        <v>-9.5208830939543798E-2</v>
      </c>
      <c r="P61" s="118">
        <f>IFERROR(FS!P61/FS!O61-1,"")</f>
        <v>1.9586354024190422</v>
      </c>
      <c r="Q61" s="118">
        <f>IFERROR(FS!Q61/FS!P61-1,"")</f>
        <v>-0.19986904179617859</v>
      </c>
      <c r="R61" s="118">
        <f>IFERROR(FS!R61/FS!Q61-1,"")</f>
        <v>-0.36704692229573177</v>
      </c>
      <c r="S61" s="118">
        <f>IFERROR(FS!S61/FS!R61-1,"")</f>
        <v>-4.8376845909402388E-2</v>
      </c>
      <c r="T61" s="118">
        <f>IFERROR(FS!T61/FS!S61-1,"")</f>
        <v>-3.8062461532417546E-2</v>
      </c>
    </row>
    <row r="62" spans="2:20" x14ac:dyDescent="0.45">
      <c r="B62" s="23" t="s">
        <v>71</v>
      </c>
      <c r="C62" s="46"/>
      <c r="D62" s="121" t="str">
        <f>IFERROR(FS!D62/FS!C62-1,"")</f>
        <v/>
      </c>
      <c r="E62" s="118" t="str">
        <f>IFERROR(FS!E62/FS!D62-1,"")</f>
        <v/>
      </c>
      <c r="F62" s="118" t="str">
        <f>IFERROR(FS!F62/FS!E62-1,"")</f>
        <v/>
      </c>
      <c r="G62" s="118" t="str">
        <f>IFERROR(FS!G62/FS!F62-1,"")</f>
        <v/>
      </c>
      <c r="H62" s="118" t="str">
        <f>IFERROR(FS!H62/FS!G62-1,"")</f>
        <v/>
      </c>
      <c r="I62" s="118" t="str">
        <f>IFERROR(FS!I62/FS!H62-1,"")</f>
        <v/>
      </c>
      <c r="J62" s="118" t="str">
        <f>IFERROR(FS!J62/FS!I62-1,"")</f>
        <v/>
      </c>
      <c r="K62" s="118" t="str">
        <f>IFERROR(FS!K62/FS!J62-1,"")</f>
        <v/>
      </c>
      <c r="L62" s="118" t="str">
        <f>IFERROR(FS!L62/FS!K62-1,"")</f>
        <v/>
      </c>
      <c r="M62" s="118" t="str">
        <f>IFERROR(FS!M62/FS!L62-1,"")</f>
        <v/>
      </c>
      <c r="N62" s="118" t="str">
        <f>IFERROR(FS!N62/FS!M62-1,"")</f>
        <v/>
      </c>
      <c r="O62" s="118" t="str">
        <f>IFERROR(FS!O62/FS!N62-1,"")</f>
        <v/>
      </c>
      <c r="P62" s="118" t="str">
        <f>IFERROR(FS!P62/FS!O62-1,"")</f>
        <v/>
      </c>
      <c r="Q62" s="118" t="str">
        <f>IFERROR(FS!Q62/FS!P62-1,"")</f>
        <v/>
      </c>
      <c r="R62" s="118">
        <f>IFERROR(FS!R62/FS!Q62-1,"")</f>
        <v>-1</v>
      </c>
      <c r="S62" s="118" t="str">
        <f>IFERROR(FS!S62/FS!R62-1,"")</f>
        <v/>
      </c>
      <c r="T62" s="118" t="str">
        <f>IFERROR(FS!T62/FS!S62-1,"")</f>
        <v/>
      </c>
    </row>
    <row r="63" spans="2:20" x14ac:dyDescent="0.45">
      <c r="B63" s="23" t="s">
        <v>72</v>
      </c>
      <c r="C63" s="24"/>
      <c r="D63" s="108" t="str">
        <f>IFERROR(FS!D63/FS!C63-1,"")</f>
        <v/>
      </c>
      <c r="E63" s="109" t="str">
        <f>IFERROR(FS!E63/FS!D63-1,"")</f>
        <v/>
      </c>
      <c r="F63" s="109" t="str">
        <f>IFERROR(FS!F63/FS!E63-1,"")</f>
        <v/>
      </c>
      <c r="G63" s="109" t="str">
        <f>IFERROR(FS!G63/FS!F63-1,"")</f>
        <v/>
      </c>
      <c r="H63" s="109">
        <f>IFERROR(FS!H63/FS!G63-1,"")</f>
        <v>-1</v>
      </c>
      <c r="I63" s="109" t="str">
        <f>IFERROR(FS!I63/FS!H63-1,"")</f>
        <v/>
      </c>
      <c r="J63" s="109" t="str">
        <f>IFERROR(FS!J63/FS!I63-1,"")</f>
        <v/>
      </c>
      <c r="K63" s="118" t="str">
        <f>IFERROR(FS!K63/FS!J63-1,"")</f>
        <v/>
      </c>
      <c r="L63" s="118" t="str">
        <f>IFERROR(FS!L63/FS!K63-1,"")</f>
        <v/>
      </c>
      <c r="M63" s="118" t="str">
        <f>IFERROR(FS!M63/FS!L63-1,"")</f>
        <v/>
      </c>
      <c r="N63" s="118" t="str">
        <f>IFERROR(FS!N63/FS!M63-1,"")</f>
        <v/>
      </c>
      <c r="O63" s="118" t="str">
        <f>IFERROR(FS!O63/FS!N63-1,"")</f>
        <v/>
      </c>
      <c r="P63" s="118" t="str">
        <f>IFERROR(FS!P63/FS!O63-1,"")</f>
        <v/>
      </c>
      <c r="Q63" s="118" t="str">
        <f>IFERROR(FS!Q63/FS!P63-1,"")</f>
        <v/>
      </c>
      <c r="R63" s="118" t="str">
        <f>IFERROR(FS!R63/FS!Q63-1,"")</f>
        <v/>
      </c>
      <c r="S63" s="118" t="str">
        <f>IFERROR(FS!S63/FS!R63-1,"")</f>
        <v/>
      </c>
      <c r="T63" s="118" t="str">
        <f>IFERROR(FS!T63/FS!S63-1,"")</f>
        <v/>
      </c>
    </row>
    <row r="64" spans="2:20" x14ac:dyDescent="0.45">
      <c r="B64" s="23" t="s">
        <v>73</v>
      </c>
      <c r="C64" s="24"/>
      <c r="D64" s="108" t="str">
        <f>IFERROR(FS!D64/FS!C64-1,"")</f>
        <v/>
      </c>
      <c r="E64" s="109" t="str">
        <f>IFERROR(FS!E64/FS!D64-1,"")</f>
        <v/>
      </c>
      <c r="F64" s="109" t="str">
        <f>IFERROR(FS!F64/FS!E64-1,"")</f>
        <v/>
      </c>
      <c r="G64" s="109" t="str">
        <f>IFERROR(FS!G64/FS!F64-1,"")</f>
        <v/>
      </c>
      <c r="H64" s="109" t="str">
        <f>IFERROR(FS!H64/FS!G64-1,"")</f>
        <v/>
      </c>
      <c r="I64" s="109">
        <f>IFERROR(FS!I64/FS!H64-1,"")</f>
        <v>-1</v>
      </c>
      <c r="J64" s="109" t="str">
        <f>IFERROR(FS!J64/FS!I64-1,"")</f>
        <v/>
      </c>
      <c r="K64" s="118" t="str">
        <f>IFERROR(FS!K64/FS!J64-1,"")</f>
        <v/>
      </c>
      <c r="L64" s="118" t="str">
        <f>IFERROR(FS!L64/FS!K64-1,"")</f>
        <v/>
      </c>
      <c r="M64" s="118" t="str">
        <f>IFERROR(FS!M64/FS!L64-1,"")</f>
        <v/>
      </c>
      <c r="N64" s="118" t="str">
        <f>IFERROR(FS!N64/FS!M64-1,"")</f>
        <v/>
      </c>
      <c r="O64" s="118" t="str">
        <f>IFERROR(FS!O64/FS!N64-1,"")</f>
        <v/>
      </c>
      <c r="P64" s="118" t="str">
        <f>IFERROR(FS!P64/FS!O64-1,"")</f>
        <v/>
      </c>
      <c r="Q64" s="118" t="str">
        <f>IFERROR(FS!Q64/FS!P64-1,"")</f>
        <v/>
      </c>
      <c r="R64" s="118" t="str">
        <f>IFERROR(FS!R64/FS!Q64-1,"")</f>
        <v/>
      </c>
      <c r="S64" s="118" t="str">
        <f>IFERROR(FS!S64/FS!R64-1,"")</f>
        <v/>
      </c>
      <c r="T64" s="118" t="str">
        <f>IFERROR(FS!T64/FS!S64-1,"")</f>
        <v/>
      </c>
    </row>
    <row r="65" spans="1:20" x14ac:dyDescent="0.45">
      <c r="B65" s="30" t="s">
        <v>74</v>
      </c>
      <c r="C65" s="45"/>
      <c r="D65" s="120">
        <f>IFERROR(FS!D72/FS!C72-1,"")</f>
        <v>-7.9649857084524323E-2</v>
      </c>
      <c r="E65" s="114">
        <f>IFERROR(FS!E72/FS!D72-1,"")</f>
        <v>-0.56166368022626956</v>
      </c>
      <c r="F65" s="114">
        <f>IFERROR(FS!F72/FS!E72-1,"")</f>
        <v>5.422969083332899</v>
      </c>
      <c r="G65" s="114">
        <f>IFERROR(FS!G72/FS!F72-1,"")</f>
        <v>0.71780586041928407</v>
      </c>
      <c r="H65" s="114">
        <f>IFERROR(FS!H72/FS!G72-1,"")</f>
        <v>-0.44260278942014653</v>
      </c>
      <c r="I65" s="114">
        <f>IFERROR(FS!I72/FS!H72-1,"")</f>
        <v>-0.32902972594154212</v>
      </c>
      <c r="J65" s="114">
        <f>IFERROR(FS!J72/FS!I72-1,"")</f>
        <v>-0.39773405083046875</v>
      </c>
      <c r="K65" s="114">
        <f>IFERROR(FS!K72/FS!J72-1,"")</f>
        <v>-2.6672021906134002</v>
      </c>
      <c r="L65" s="114">
        <f>IFERROR(FS!L72/FS!K72-1,"")</f>
        <v>-1.9943261466093274</v>
      </c>
      <c r="M65" s="114">
        <f>IFERROR(FS!M72/FS!L72-1,"")</f>
        <v>-6.4371745669286859</v>
      </c>
      <c r="N65" s="114">
        <f>IFERROR(FS!N72/FS!M72-1,"")</f>
        <v>1.0235495019034451</v>
      </c>
      <c r="O65" s="114">
        <f>IFERROR(FS!O72/FS!N72-1,"")</f>
        <v>-0.99220476873389218</v>
      </c>
      <c r="P65" s="114">
        <f>IFERROR(FS!P72/FS!O72-1,"")</f>
        <v>28.476531485545038</v>
      </c>
      <c r="Q65" s="114">
        <f>IFERROR(FS!Q72/FS!P72-1,"")</f>
        <v>-1.3201518442240776</v>
      </c>
      <c r="R65" s="114">
        <f>IFERROR(FS!R72/FS!Q72-1,"")</f>
        <v>6.5255831775358342</v>
      </c>
      <c r="S65" s="114">
        <f>IFERROR(FS!S72/FS!R72-1,"")</f>
        <v>-0.78124457677619796</v>
      </c>
      <c r="T65" s="114">
        <f>IFERROR(FS!T72/FS!S72-1,"")</f>
        <v>-0.21425874054646954</v>
      </c>
    </row>
    <row r="66" spans="1:20" x14ac:dyDescent="0.45">
      <c r="B66" s="30" t="s">
        <v>75</v>
      </c>
      <c r="C66" s="45"/>
      <c r="D66" s="120" t="str">
        <f>IFERROR(FS!#REF!/FS!#REF!-1,"")</f>
        <v/>
      </c>
      <c r="E66" s="114" t="str">
        <f>IFERROR(FS!#REF!/FS!#REF!-1,"")</f>
        <v/>
      </c>
      <c r="F66" s="114" t="str">
        <f>IFERROR(FS!#REF!/FS!#REF!-1,"")</f>
        <v/>
      </c>
      <c r="G66" s="114" t="str">
        <f>IFERROR(FS!#REF!/FS!#REF!-1,"")</f>
        <v/>
      </c>
      <c r="H66" s="114" t="str">
        <f>IFERROR(FS!#REF!/FS!#REF!-1,"")</f>
        <v/>
      </c>
      <c r="I66" s="114" t="str">
        <f>IFERROR(FS!#REF!/FS!#REF!-1,"")</f>
        <v/>
      </c>
      <c r="J66" s="114" t="str">
        <f>IFERROR(FS!#REF!/FS!#REF!-1,"")</f>
        <v/>
      </c>
      <c r="K66" s="114" t="str">
        <f>IFERROR(FS!#REF!/FS!#REF!-1,"")</f>
        <v/>
      </c>
      <c r="L66" s="114" t="str">
        <f>IFERROR(FS!#REF!/FS!#REF!-1,"")</f>
        <v/>
      </c>
      <c r="M66" s="114" t="str">
        <f>IFERROR(FS!#REF!/FS!#REF!-1,"")</f>
        <v/>
      </c>
      <c r="N66" s="114" t="str">
        <f>IFERROR(FS!#REF!/FS!#REF!-1,"")</f>
        <v/>
      </c>
      <c r="O66" s="114" t="str">
        <f>IFERROR(FS!#REF!/FS!#REF!-1,"")</f>
        <v/>
      </c>
      <c r="P66" s="114" t="str">
        <f>IFERROR(FS!#REF!/FS!#REF!-1,"")</f>
        <v/>
      </c>
      <c r="Q66" s="114" t="str">
        <f>IFERROR(FS!#REF!/FS!#REF!-1,"")</f>
        <v/>
      </c>
      <c r="R66" s="114" t="str">
        <f>IFERROR(FS!#REF!/FS!#REF!-1,"")</f>
        <v/>
      </c>
      <c r="S66" s="114" t="str">
        <f>IFERROR(FS!#REF!/FS!#REF!-1,"")</f>
        <v/>
      </c>
      <c r="T66" s="114" t="str">
        <f>IFERROR(FS!#REF!/FS!#REF!-1,"")</f>
        <v/>
      </c>
    </row>
    <row r="67" spans="1:20" x14ac:dyDescent="0.45">
      <c r="B67" s="23" t="s">
        <v>76</v>
      </c>
      <c r="C67" s="24"/>
      <c r="D67" s="108" t="str">
        <f>IFERROR(FS!#REF!/FS!#REF!-1,"")</f>
        <v/>
      </c>
      <c r="E67" s="109" t="str">
        <f>IFERROR(FS!#REF!/FS!#REF!-1,"")</f>
        <v/>
      </c>
      <c r="F67" s="109" t="str">
        <f>IFERROR(FS!#REF!/FS!#REF!-1,"")</f>
        <v/>
      </c>
      <c r="G67" s="109" t="str">
        <f>IFERROR(FS!#REF!/FS!#REF!-1,"")</f>
        <v/>
      </c>
      <c r="H67" s="109" t="str">
        <f>IFERROR(FS!#REF!/FS!#REF!-1,"")</f>
        <v/>
      </c>
      <c r="I67" s="109" t="str">
        <f>IFERROR(FS!#REF!/FS!#REF!-1,"")</f>
        <v/>
      </c>
      <c r="J67" s="109" t="str">
        <f>IFERROR(FS!#REF!/FS!#REF!-1,"")</f>
        <v/>
      </c>
      <c r="K67" s="118" t="str">
        <f>IFERROR(FS!#REF!/FS!#REF!-1,"")</f>
        <v/>
      </c>
      <c r="L67" s="118" t="str">
        <f>IFERROR(FS!#REF!/FS!#REF!-1,"")</f>
        <v/>
      </c>
      <c r="M67" s="118" t="str">
        <f>IFERROR(FS!#REF!/FS!#REF!-1,"")</f>
        <v/>
      </c>
      <c r="N67" s="118" t="str">
        <f>IFERROR(FS!#REF!/FS!#REF!-1,"")</f>
        <v/>
      </c>
      <c r="O67" s="118" t="str">
        <f>IFERROR(FS!#REF!/FS!#REF!-1,"")</f>
        <v/>
      </c>
      <c r="P67" s="118" t="str">
        <f>IFERROR(FS!#REF!/FS!#REF!-1,"")</f>
        <v/>
      </c>
      <c r="Q67" s="118" t="str">
        <f>IFERROR(FS!#REF!/FS!#REF!-1,"")</f>
        <v/>
      </c>
      <c r="R67" s="118" t="str">
        <f>IFERROR(FS!#REF!/FS!#REF!-1,"")</f>
        <v/>
      </c>
      <c r="S67" s="118" t="str">
        <f>IFERROR(FS!#REF!/FS!#REF!-1,"")</f>
        <v/>
      </c>
      <c r="T67" s="118" t="str">
        <f>IFERROR(FS!#REF!/FS!#REF!-1,"")</f>
        <v/>
      </c>
    </row>
    <row r="68" spans="1:20" x14ac:dyDescent="0.45">
      <c r="B68" s="23" t="s">
        <v>77</v>
      </c>
      <c r="C68" s="24"/>
      <c r="D68" s="108" t="str">
        <f>IFERROR(FS!#REF!/FS!#REF!-1,"")</f>
        <v/>
      </c>
      <c r="E68" s="109" t="str">
        <f>IFERROR(FS!#REF!/FS!#REF!-1,"")</f>
        <v/>
      </c>
      <c r="F68" s="109" t="str">
        <f>IFERROR(FS!#REF!/FS!#REF!-1,"")</f>
        <v/>
      </c>
      <c r="G68" s="109" t="str">
        <f>IFERROR(FS!#REF!/FS!#REF!-1,"")</f>
        <v/>
      </c>
      <c r="H68" s="109" t="str">
        <f>IFERROR(FS!#REF!/FS!#REF!-1,"")</f>
        <v/>
      </c>
      <c r="I68" s="109" t="str">
        <f>IFERROR(FS!#REF!/FS!#REF!-1,"")</f>
        <v/>
      </c>
      <c r="J68" s="109" t="str">
        <f>IFERROR(FS!#REF!/FS!#REF!-1,"")</f>
        <v/>
      </c>
      <c r="K68" s="110" t="str">
        <f>IFERROR(FS!#REF!/FS!#REF!-1,"")</f>
        <v/>
      </c>
      <c r="L68" s="110" t="str">
        <f>IFERROR(FS!#REF!/FS!#REF!-1,"")</f>
        <v/>
      </c>
      <c r="M68" s="118" t="str">
        <f>IFERROR(FS!#REF!/FS!#REF!-1,"")</f>
        <v/>
      </c>
      <c r="N68" s="118" t="str">
        <f>IFERROR(FS!#REF!/FS!#REF!-1,"")</f>
        <v/>
      </c>
      <c r="O68" s="118" t="str">
        <f>IFERROR(FS!#REF!/FS!#REF!-1,"")</f>
        <v/>
      </c>
      <c r="P68" s="118" t="str">
        <f>IFERROR(FS!#REF!/FS!#REF!-1,"")</f>
        <v/>
      </c>
      <c r="Q68" s="118" t="str">
        <f>IFERROR(FS!#REF!/FS!#REF!-1,"")</f>
        <v/>
      </c>
      <c r="R68" s="118" t="str">
        <f>IFERROR(FS!#REF!/FS!#REF!-1,"")</f>
        <v/>
      </c>
      <c r="S68" s="118" t="str">
        <f>IFERROR(FS!#REF!/FS!#REF!-1,"")</f>
        <v/>
      </c>
      <c r="T68" s="118" t="str">
        <f>IFERROR(FS!#REF!/FS!#REF!-1,"")</f>
        <v/>
      </c>
    </row>
    <row r="69" spans="1:20" x14ac:dyDescent="0.45">
      <c r="B69" s="30" t="s">
        <v>78</v>
      </c>
      <c r="C69" s="45"/>
      <c r="D69" s="120" t="str">
        <f>IFERROR(FS!#REF!/FS!#REF!-1,"")</f>
        <v/>
      </c>
      <c r="E69" s="114" t="str">
        <f>IFERROR(FS!#REF!/FS!#REF!-1,"")</f>
        <v/>
      </c>
      <c r="F69" s="114" t="str">
        <f>IFERROR(FS!#REF!/FS!#REF!-1,"")</f>
        <v/>
      </c>
      <c r="G69" s="114" t="str">
        <f>IFERROR(FS!#REF!/FS!#REF!-1,"")</f>
        <v/>
      </c>
      <c r="H69" s="114" t="str">
        <f>IFERROR(FS!#REF!/FS!#REF!-1,"")</f>
        <v/>
      </c>
      <c r="I69" s="114" t="str">
        <f>IFERROR(FS!#REF!/FS!#REF!-1,"")</f>
        <v/>
      </c>
      <c r="J69" s="114" t="str">
        <f>IFERROR(FS!#REF!/FS!#REF!-1,"")</f>
        <v/>
      </c>
      <c r="K69" s="114" t="str">
        <f>IFERROR(FS!#REF!/FS!#REF!-1,"")</f>
        <v/>
      </c>
      <c r="L69" s="114" t="str">
        <f>IFERROR(FS!#REF!/FS!#REF!-1,"")</f>
        <v/>
      </c>
      <c r="M69" s="114" t="str">
        <f>IFERROR(FS!#REF!/FS!#REF!-1,"")</f>
        <v/>
      </c>
      <c r="N69" s="114" t="str">
        <f>IFERROR(FS!#REF!/FS!#REF!-1,"")</f>
        <v/>
      </c>
      <c r="O69" s="114" t="str">
        <f>IFERROR(FS!#REF!/FS!#REF!-1,"")</f>
        <v/>
      </c>
      <c r="P69" s="114" t="str">
        <f>IFERROR(FS!#REF!/FS!#REF!-1,"")</f>
        <v/>
      </c>
      <c r="Q69" s="114" t="str">
        <f>IFERROR(FS!#REF!/FS!#REF!-1,"")</f>
        <v/>
      </c>
      <c r="R69" s="114" t="str">
        <f>IFERROR(FS!#REF!/FS!#REF!-1,"")</f>
        <v/>
      </c>
      <c r="S69" s="114" t="str">
        <f>IFERROR(FS!#REF!/FS!#REF!-1,"")</f>
        <v/>
      </c>
      <c r="T69" s="114" t="str">
        <f>IFERROR(FS!#REF!/FS!#REF!-1,"")</f>
        <v/>
      </c>
    </row>
    <row r="70" spans="1:20" x14ac:dyDescent="0.45">
      <c r="B70" s="47" t="s">
        <v>79</v>
      </c>
      <c r="C70" s="48"/>
      <c r="D70" s="108" t="str">
        <f>IFERROR(FS!D73/FS!C73-1,"")</f>
        <v/>
      </c>
      <c r="E70" s="109" t="str">
        <f>IFERROR(FS!E73/FS!D73-1,"")</f>
        <v/>
      </c>
      <c r="F70" s="109" t="str">
        <f>IFERROR(FS!F73/FS!E73-1,"")</f>
        <v/>
      </c>
      <c r="G70" s="109" t="str">
        <f>IFERROR(FS!G73/FS!F73-1,"")</f>
        <v/>
      </c>
      <c r="H70" s="109" t="str">
        <f>IFERROR(FS!H73/FS!G73-1,"")</f>
        <v/>
      </c>
      <c r="I70" s="109" t="str">
        <f>IFERROR(FS!I73/FS!H73-1,"")</f>
        <v/>
      </c>
      <c r="J70" s="109" t="str">
        <f>IFERROR(FS!J73/FS!I73-1,"")</f>
        <v/>
      </c>
      <c r="K70" s="122" t="str">
        <f>IFERROR(FS!K73/FS!J73-1,"")</f>
        <v/>
      </c>
      <c r="L70" s="122" t="str">
        <f>IFERROR(FS!L73/FS!K73-1,"")</f>
        <v/>
      </c>
      <c r="M70" s="118" t="str">
        <f>IFERROR(FS!M73/FS!L73-1,"")</f>
        <v/>
      </c>
      <c r="N70" s="122" t="str">
        <f>IFERROR(FS!N73/FS!M73-1,"")</f>
        <v/>
      </c>
      <c r="O70" s="122" t="str">
        <f>IFERROR(FS!O73/FS!N73-1,"")</f>
        <v/>
      </c>
      <c r="P70" s="122" t="str">
        <f>IFERROR(FS!P73/FS!O73-1,"")</f>
        <v/>
      </c>
      <c r="Q70" s="122" t="str">
        <f>IFERROR(FS!Q73/FS!P73-1,"")</f>
        <v/>
      </c>
      <c r="R70" s="122" t="str">
        <f>IFERROR(FS!R73/FS!Q73-1,"")</f>
        <v/>
      </c>
      <c r="S70" s="122" t="str">
        <f>IFERROR(FS!S73/FS!R73-1,"")</f>
        <v/>
      </c>
      <c r="T70" s="122" t="str">
        <f>IFERROR(FS!T73/FS!S73-1,"")</f>
        <v/>
      </c>
    </row>
    <row r="71" spans="1:20" x14ac:dyDescent="0.45">
      <c r="B71" s="30" t="s">
        <v>80</v>
      </c>
      <c r="C71" s="45"/>
      <c r="D71" s="120">
        <f>IFERROR(FS!D74/FS!C74-1,"")</f>
        <v>0.26890810710817181</v>
      </c>
      <c r="E71" s="114">
        <f>IFERROR(FS!E74/FS!D74-1,"")</f>
        <v>-0.20464225617400911</v>
      </c>
      <c r="F71" s="114">
        <f>IFERROR(FS!F74/FS!E74-1,"")</f>
        <v>0.50525330724001738</v>
      </c>
      <c r="G71" s="114">
        <f>IFERROR(FS!G74/FS!F74-1,"")</f>
        <v>0.48809529082617531</v>
      </c>
      <c r="H71" s="114">
        <f>IFERROR(FS!H74/FS!G74-1,"")</f>
        <v>-5.5357428569600464E-2</v>
      </c>
      <c r="I71" s="114">
        <f>IFERROR(FS!I74/FS!H74-1,"")</f>
        <v>-7.5372908398583571E-2</v>
      </c>
      <c r="J71" s="114">
        <f>IFERROR(FS!J74/FS!I74-1,"")</f>
        <v>0.15097768870493233</v>
      </c>
      <c r="K71" s="114">
        <f>IFERROR(FS!K74/FS!J74-1,"")</f>
        <v>0.29313763868064768</v>
      </c>
      <c r="L71" s="114">
        <f>IFERROR(FS!L74/FS!K74-1,"")</f>
        <v>-0.13064866235225936</v>
      </c>
      <c r="M71" s="114">
        <f>IFERROR(FS!M74/FS!L74-1,"")</f>
        <v>-0.23539140262178304</v>
      </c>
      <c r="N71" s="114">
        <f>IFERROR(FS!N74/FS!M74-1,"")</f>
        <v>-0.1896257099735662</v>
      </c>
      <c r="O71" s="114">
        <f>IFERROR(FS!O74/FS!N74-1,"")</f>
        <v>0.30093820095423096</v>
      </c>
      <c r="P71" s="114">
        <f>IFERROR(FS!P74/FS!O74-1,"")</f>
        <v>-1.8915488930938751E-2</v>
      </c>
      <c r="Q71" s="114">
        <f>IFERROR(FS!Q74/FS!P74-1,"")</f>
        <v>3.4917649806775364E-2</v>
      </c>
      <c r="R71" s="114">
        <f>IFERROR(FS!R74/FS!Q74-1,"")</f>
        <v>0.25408191567092553</v>
      </c>
      <c r="S71" s="114">
        <f>IFERROR(FS!S74/FS!R74-1,"")</f>
        <v>-0.40807256948959758</v>
      </c>
      <c r="T71" s="114">
        <f>IFERROR(FS!T74/FS!S74-1,"")</f>
        <v>0.31434528480857504</v>
      </c>
    </row>
    <row r="72" spans="1:20" x14ac:dyDescent="0.45">
      <c r="B72" s="52" t="s">
        <v>81</v>
      </c>
      <c r="C72" s="53"/>
      <c r="D72" s="108">
        <f>IFERROR(FS!D75/FS!C75-1,"")</f>
        <v>0.21157630702814534</v>
      </c>
      <c r="E72" s="109">
        <f>IFERROR(FS!E75/FS!D75-1,"")</f>
        <v>-0.14963630608942535</v>
      </c>
      <c r="F72" s="109">
        <f>IFERROR(FS!F75/FS!E75-1,"")</f>
        <v>0.1859336044742903</v>
      </c>
      <c r="G72" s="109">
        <f>IFERROR(FS!G75/FS!F75-1,"")</f>
        <v>0.26150211680101498</v>
      </c>
      <c r="H72" s="109">
        <f>IFERROR(FS!H75/FS!G75-1,"")</f>
        <v>-4.0160919797349925E-2</v>
      </c>
      <c r="I72" s="109">
        <f>IFERROR(FS!I75/FS!H75-1,"")</f>
        <v>-9.4694936652464534E-2</v>
      </c>
      <c r="J72" s="109">
        <f>IFERROR(FS!J75/FS!I75-1,"")</f>
        <v>7.9602987675943426E-2</v>
      </c>
      <c r="K72" s="109">
        <f>IFERROR(FS!K75/FS!J75-1,"")</f>
        <v>0.15094286050027472</v>
      </c>
      <c r="L72" s="109">
        <f>IFERROR(FS!L75/FS!K75-1,"")</f>
        <v>0.13583619309777428</v>
      </c>
      <c r="M72" s="109">
        <f>IFERROR(FS!M75/FS!L75-1,"")</f>
        <v>-0.22591118036983515</v>
      </c>
      <c r="N72" s="109">
        <f>IFERROR(FS!N75/FS!M75-1,"")</f>
        <v>-0.17069379066390633</v>
      </c>
      <c r="O72" s="109">
        <f>IFERROR(FS!O75/FS!N75-1,"")</f>
        <v>0.12495722887738125</v>
      </c>
      <c r="P72" s="109">
        <f>IFERROR(FS!P75/FS!O75-1,"")</f>
        <v>-1.5571009312734918E-2</v>
      </c>
      <c r="Q72" s="109">
        <f>IFERROR(FS!Q75/FS!P75-1,"")</f>
        <v>-7.558392804542502E-2</v>
      </c>
      <c r="R72" s="109">
        <f>IFERROR(FS!R75/FS!Q75-1,"")</f>
        <v>1.8225110680885726E-2</v>
      </c>
      <c r="S72" s="109">
        <f>IFERROR(FS!S75/FS!R75-1,"")</f>
        <v>-0.36314763829479713</v>
      </c>
      <c r="T72" s="109">
        <f>IFERROR(FS!T75/FS!S75-1,"")</f>
        <v>0.27144087610254997</v>
      </c>
    </row>
    <row r="73" spans="1:20" x14ac:dyDescent="0.45">
      <c r="D73" s="102" t="str">
        <f>IFERROR(FS!D76/FS!C76-1,"")</f>
        <v/>
      </c>
      <c r="E73" s="102" t="str">
        <f>IFERROR(FS!E76/FS!D76-1,"")</f>
        <v/>
      </c>
      <c r="F73" s="102" t="str">
        <f>IFERROR(FS!F76/FS!E76-1,"")</f>
        <v/>
      </c>
      <c r="G73" s="102" t="str">
        <f>IFERROR(FS!G76/FS!F76-1,"")</f>
        <v/>
      </c>
      <c r="H73" s="102" t="str">
        <f>IFERROR(FS!H76/FS!G76-1,"")</f>
        <v/>
      </c>
      <c r="I73" s="102" t="str">
        <f>IFERROR(FS!I76/FS!H76-1,"")</f>
        <v/>
      </c>
      <c r="J73" s="102" t="str">
        <f>IFERROR(FS!J76/FS!I76-1,"")</f>
        <v/>
      </c>
      <c r="K73" s="102" t="str">
        <f>IFERROR(FS!K76/FS!J76-1,"")</f>
        <v/>
      </c>
      <c r="L73" s="102" t="str">
        <f>IFERROR(FS!L76/FS!K76-1,"")</f>
        <v/>
      </c>
      <c r="M73" s="102" t="str">
        <f>IFERROR(FS!M76/FS!L76-1,"")</f>
        <v/>
      </c>
      <c r="N73" s="102" t="str">
        <f>IFERROR(FS!N76/FS!M76-1,"")</f>
        <v/>
      </c>
      <c r="O73" s="102" t="str">
        <f>IFERROR(FS!O76/FS!N76-1,"")</f>
        <v/>
      </c>
      <c r="P73" s="102" t="str">
        <f>IFERROR(FS!P76/FS!O76-1,"")</f>
        <v/>
      </c>
      <c r="Q73" s="102" t="str">
        <f>IFERROR(FS!Q76/FS!P76-1,"")</f>
        <v/>
      </c>
      <c r="R73" s="102" t="str">
        <f>IFERROR(FS!R76/FS!Q76-1,"")</f>
        <v/>
      </c>
      <c r="S73" s="102" t="str">
        <f>IFERROR(FS!S76/FS!R76-1,"")</f>
        <v/>
      </c>
      <c r="T73" s="102" t="str">
        <f>IFERROR(FS!T76/FS!S76-1,"")</f>
        <v/>
      </c>
    </row>
    <row r="74" spans="1:20" x14ac:dyDescent="0.45">
      <c r="B74" s="100" t="s">
        <v>165</v>
      </c>
      <c r="D74" s="102" t="str">
        <f>IFERROR(FS!D77/FS!C77-1,"")</f>
        <v/>
      </c>
      <c r="E74" s="102" t="str">
        <f>IFERROR(FS!E77/FS!D77-1,"")</f>
        <v/>
      </c>
      <c r="F74" s="102" t="str">
        <f>IFERROR(FS!F77/FS!E77-1,"")</f>
        <v/>
      </c>
      <c r="G74" s="102" t="str">
        <f>IFERROR(FS!G77/FS!F77-1,"")</f>
        <v/>
      </c>
      <c r="H74" s="102" t="str">
        <f>IFERROR(FS!H77/FS!G77-1,"")</f>
        <v/>
      </c>
      <c r="I74" s="102" t="str">
        <f>IFERROR(FS!I77/FS!H77-1,"")</f>
        <v/>
      </c>
      <c r="J74" s="102" t="str">
        <f>IFERROR(FS!J77/FS!I77-1,"")</f>
        <v/>
      </c>
      <c r="K74" s="102" t="str">
        <f>IFERROR(FS!K77/FS!J77-1,"")</f>
        <v/>
      </c>
      <c r="L74" s="102" t="str">
        <f>IFERROR(FS!L77/FS!K77-1,"")</f>
        <v/>
      </c>
      <c r="M74" s="102" t="str">
        <f>IFERROR(FS!M77/FS!L77-1,"")</f>
        <v/>
      </c>
      <c r="N74" s="102" t="str">
        <f>IFERROR(FS!N77/FS!M77-1,"")</f>
        <v/>
      </c>
      <c r="O74" s="102" t="str">
        <f>IFERROR(FS!O77/FS!N77-1,"")</f>
        <v/>
      </c>
      <c r="P74" s="102" t="str">
        <f>IFERROR(FS!P77/FS!O77-1,"")</f>
        <v/>
      </c>
      <c r="Q74" s="102" t="str">
        <f>IFERROR(FS!Q77/FS!P77-1,"")</f>
        <v/>
      </c>
      <c r="R74" s="102" t="str">
        <f>IFERROR(FS!R77/FS!Q77-1,"")</f>
        <v/>
      </c>
      <c r="S74" s="102" t="str">
        <f>IFERROR(FS!S77/FS!R77-1,"")</f>
        <v/>
      </c>
      <c r="T74" s="102" t="str">
        <f>IFERROR(FS!T77/FS!S77-1,"")</f>
        <v/>
      </c>
    </row>
    <row r="75" spans="1:20" x14ac:dyDescent="0.45">
      <c r="D75" s="102" t="str">
        <f>IFERROR(FS!D78/FS!C78-1,"")</f>
        <v/>
      </c>
      <c r="E75" s="102" t="str">
        <f>IFERROR(FS!E78/FS!D78-1,"")</f>
        <v/>
      </c>
      <c r="F75" s="102" t="str">
        <f>IFERROR(FS!F78/FS!E78-1,"")</f>
        <v/>
      </c>
      <c r="G75" s="102" t="str">
        <f>IFERROR(FS!G78/FS!F78-1,"")</f>
        <v/>
      </c>
      <c r="H75" s="102" t="str">
        <f>IFERROR(FS!H78/FS!G78-1,"")</f>
        <v/>
      </c>
      <c r="I75" s="102" t="str">
        <f>IFERROR(FS!I78/FS!H78-1,"")</f>
        <v/>
      </c>
      <c r="J75" s="102" t="str">
        <f>IFERROR(FS!J78/FS!I78-1,"")</f>
        <v/>
      </c>
      <c r="K75" s="102" t="str">
        <f>IFERROR(FS!K78/FS!J78-1,"")</f>
        <v/>
      </c>
      <c r="L75" s="102" t="str">
        <f>IFERROR(FS!L78/FS!K78-1,"")</f>
        <v/>
      </c>
      <c r="M75" s="102" t="str">
        <f>IFERROR(FS!M78/FS!L78-1,"")</f>
        <v/>
      </c>
      <c r="N75" s="102" t="str">
        <f>IFERROR(FS!N78/FS!M78-1,"")</f>
        <v/>
      </c>
      <c r="O75" s="102" t="str">
        <f>IFERROR(FS!O78/FS!N78-1,"")</f>
        <v/>
      </c>
      <c r="P75" s="102" t="str">
        <f>IFERROR(FS!P78/FS!O78-1,"")</f>
        <v/>
      </c>
      <c r="Q75" s="102" t="str">
        <f>IFERROR(FS!Q78/FS!P78-1,"")</f>
        <v/>
      </c>
      <c r="R75" s="102" t="str">
        <f>IFERROR(FS!R78/FS!Q78-1,"")</f>
        <v/>
      </c>
      <c r="S75" s="102" t="str">
        <f>IFERROR(FS!S78/FS!R78-1,"")</f>
        <v/>
      </c>
      <c r="T75" s="102" t="str">
        <f>IFERROR(FS!T78/FS!S78-1,"")</f>
        <v/>
      </c>
    </row>
    <row r="76" spans="1:20" s="19" customFormat="1" x14ac:dyDescent="0.45">
      <c r="A76" s="14"/>
      <c r="B76" s="15" t="s">
        <v>82</v>
      </c>
      <c r="C76" s="16"/>
      <c r="D76" s="123" t="str">
        <f>IFERROR(FS!D79/FS!C79-1,"")</f>
        <v/>
      </c>
      <c r="E76" s="123" t="str">
        <f>IFERROR(FS!E79/FS!D79-1,"")</f>
        <v/>
      </c>
      <c r="F76" s="123" t="str">
        <f>IFERROR(FS!F79/FS!E79-1,"")</f>
        <v/>
      </c>
      <c r="G76" s="123" t="str">
        <f>IFERROR(FS!G79/FS!F79-1,"")</f>
        <v/>
      </c>
      <c r="H76" s="123" t="str">
        <f>IFERROR(FS!H79/FS!G79-1,"")</f>
        <v/>
      </c>
      <c r="I76" s="123" t="str">
        <f>IFERROR(FS!I79/FS!H79-1,"")</f>
        <v/>
      </c>
      <c r="J76" s="123" t="str">
        <f>IFERROR(FS!J79/FS!I79-1,"")</f>
        <v/>
      </c>
      <c r="K76" s="123" t="str">
        <f>IFERROR(FS!K79/FS!J79-1,"")</f>
        <v/>
      </c>
      <c r="L76" s="123" t="str">
        <f>IFERROR(FS!L79/FS!K79-1,"")</f>
        <v/>
      </c>
      <c r="M76" s="123" t="str">
        <f>IFERROR(FS!M79/FS!L79-1,"")</f>
        <v/>
      </c>
      <c r="N76" s="123" t="str">
        <f>IFERROR(FS!N79/FS!M79-1,"")</f>
        <v/>
      </c>
      <c r="O76" s="123" t="str">
        <f>IFERROR(FS!O79/FS!N79-1,"")</f>
        <v/>
      </c>
      <c r="P76" s="124" t="str">
        <f>IFERROR(FS!P79/FS!O79-1,"")</f>
        <v/>
      </c>
      <c r="Q76" s="124" t="str">
        <f>IFERROR(FS!Q79/FS!P79-1,"")</f>
        <v/>
      </c>
      <c r="R76" s="124" t="str">
        <f>IFERROR(FS!R79/FS!Q79-1,"")</f>
        <v/>
      </c>
      <c r="S76" s="124" t="str">
        <f>IFERROR(FS!S79/FS!R79-1,"")</f>
        <v/>
      </c>
      <c r="T76" s="124" t="str">
        <f>IFERROR(FS!T79/FS!S79-1,"")</f>
        <v/>
      </c>
    </row>
    <row r="77" spans="1:20" x14ac:dyDescent="0.45">
      <c r="B77" s="21"/>
      <c r="C77" s="11"/>
      <c r="D77" s="125" t="str">
        <f>IFERROR(FS!D80/FS!C80-1,"")</f>
        <v/>
      </c>
      <c r="E77" s="125" t="str">
        <f>IFERROR(FS!E80/FS!D80-1,"")</f>
        <v/>
      </c>
      <c r="F77" s="125" t="str">
        <f>IFERROR(FS!F80/FS!E80-1,"")</f>
        <v/>
      </c>
      <c r="G77" s="125" t="str">
        <f>IFERROR(FS!G80/FS!F80-1,"")</f>
        <v/>
      </c>
      <c r="H77" s="125" t="str">
        <f>IFERROR(FS!H80/FS!G80-1,"")</f>
        <v/>
      </c>
      <c r="I77" s="125" t="str">
        <f>IFERROR(FS!I80/FS!H80-1,"")</f>
        <v/>
      </c>
      <c r="J77" s="125" t="str">
        <f>IFERROR(FS!J80/FS!I80-1,"")</f>
        <v/>
      </c>
      <c r="K77" s="125" t="str">
        <f>IFERROR(FS!K80/FS!J80-1,"")</f>
        <v/>
      </c>
      <c r="L77" s="125" t="str">
        <f>IFERROR(FS!L80/FS!K80-1,"")</f>
        <v/>
      </c>
      <c r="M77" s="125" t="str">
        <f>IFERROR(FS!M80/FS!L80-1,"")</f>
        <v/>
      </c>
      <c r="N77" s="125" t="str">
        <f>IFERROR(FS!N80/FS!M80-1,"")</f>
        <v/>
      </c>
      <c r="O77" s="125" t="str">
        <f>IFERROR(FS!O80/FS!N80-1,"")</f>
        <v/>
      </c>
      <c r="P77" s="126" t="str">
        <f>IFERROR(FS!P80/FS!O80-1,"")</f>
        <v/>
      </c>
      <c r="Q77" s="126" t="str">
        <f>IFERROR(FS!Q80/FS!P80-1,"")</f>
        <v/>
      </c>
      <c r="R77" s="126" t="str">
        <f>IFERROR(FS!R80/FS!Q80-1,"")</f>
        <v/>
      </c>
      <c r="S77" s="126" t="str">
        <f>IFERROR(FS!S80/FS!R80-1,"")</f>
        <v/>
      </c>
      <c r="T77" s="126" t="str">
        <f>IFERROR(FS!T80/FS!S80-1,"")</f>
        <v/>
      </c>
    </row>
    <row r="78" spans="1:20" x14ac:dyDescent="0.45">
      <c r="B78" s="56" t="s">
        <v>83</v>
      </c>
      <c r="C78" s="57"/>
      <c r="D78" s="102" t="str">
        <f>IFERROR(FS!D81/FS!C81-1,"")</f>
        <v/>
      </c>
      <c r="E78" s="102" t="str">
        <f>IFERROR(FS!E81/FS!D81-1,"")</f>
        <v/>
      </c>
      <c r="F78" s="102" t="str">
        <f>IFERROR(FS!F81/FS!E81-1,"")</f>
        <v/>
      </c>
      <c r="G78" s="102" t="str">
        <f>IFERROR(FS!G81/FS!F81-1,"")</f>
        <v/>
      </c>
      <c r="H78" s="102" t="str">
        <f>IFERROR(FS!H81/FS!G81-1,"")</f>
        <v/>
      </c>
      <c r="I78" s="102" t="str">
        <f>IFERROR(FS!I81/FS!H81-1,"")</f>
        <v/>
      </c>
      <c r="J78" s="102" t="str">
        <f>IFERROR(FS!J81/FS!I81-1,"")</f>
        <v/>
      </c>
      <c r="K78" s="102" t="str">
        <f>IFERROR(FS!K81/FS!J81-1,"")</f>
        <v/>
      </c>
      <c r="L78" s="102" t="str">
        <f>IFERROR(FS!L81/FS!K81-1,"")</f>
        <v/>
      </c>
      <c r="M78" s="102" t="str">
        <f>IFERROR(FS!M81/FS!L81-1,"")</f>
        <v/>
      </c>
      <c r="N78" s="102" t="str">
        <f>IFERROR(FS!N81/FS!M81-1,"")</f>
        <v/>
      </c>
      <c r="O78" s="102" t="str">
        <f>IFERROR(FS!O81/FS!N81-1,"")</f>
        <v/>
      </c>
      <c r="P78" s="102" t="str">
        <f>IFERROR(FS!P81/FS!O81-1,"")</f>
        <v/>
      </c>
      <c r="Q78" s="102" t="str">
        <f>IFERROR(FS!Q81/FS!P81-1,"")</f>
        <v/>
      </c>
      <c r="R78" s="102" t="str">
        <f>IFERROR(FS!R81/FS!Q81-1,"")</f>
        <v/>
      </c>
      <c r="S78" s="102" t="str">
        <f>IFERROR(FS!S81/FS!R81-1,"")</f>
        <v/>
      </c>
      <c r="T78" s="102" t="str">
        <f>IFERROR(FS!T81/FS!S81-1,"")</f>
        <v/>
      </c>
    </row>
    <row r="79" spans="1:20" x14ac:dyDescent="0.45">
      <c r="B79" s="56" t="s">
        <v>84</v>
      </c>
      <c r="C79" s="57"/>
      <c r="D79" s="122" t="str">
        <f>IFERROR(FS!D82/FS!C82-1,"")</f>
        <v/>
      </c>
      <c r="E79" s="109" t="str">
        <f>IFERROR(FS!E82/FS!D82-1,"")</f>
        <v/>
      </c>
      <c r="F79" s="122" t="str">
        <f>IFERROR(FS!F82/FS!E82-1,"")</f>
        <v/>
      </c>
      <c r="G79" s="122" t="str">
        <f>IFERROR(FS!G82/FS!F82-1,"")</f>
        <v/>
      </c>
      <c r="H79" s="122" t="str">
        <f>IFERROR(FS!H82/FS!G82-1,"")</f>
        <v/>
      </c>
      <c r="I79" s="122" t="str">
        <f>IFERROR(FS!I82/FS!H82-1,"")</f>
        <v/>
      </c>
      <c r="J79" s="122" t="str">
        <f>IFERROR(FS!J82/FS!I82-1,"")</f>
        <v/>
      </c>
      <c r="K79" s="102" t="str">
        <f>IFERROR(FS!K82/FS!J82-1,"")</f>
        <v/>
      </c>
      <c r="L79" s="102" t="str">
        <f>IFERROR(FS!L82/FS!K82-1,"")</f>
        <v/>
      </c>
      <c r="M79" s="102" t="str">
        <f>IFERROR(FS!M82/FS!L82-1,"")</f>
        <v/>
      </c>
      <c r="N79" s="102" t="str">
        <f>IFERROR(FS!N82/FS!M82-1,"")</f>
        <v/>
      </c>
      <c r="O79" s="102" t="str">
        <f>IFERROR(FS!O82/FS!N82-1,"")</f>
        <v/>
      </c>
      <c r="P79" s="102" t="str">
        <f>IFERROR(FS!P82/FS!O82-1,"")</f>
        <v/>
      </c>
      <c r="Q79" s="102" t="str">
        <f>IFERROR(FS!Q82/FS!P82-1,"")</f>
        <v/>
      </c>
      <c r="R79" s="102" t="str">
        <f>IFERROR(FS!R82/FS!Q82-1,"")</f>
        <v/>
      </c>
      <c r="S79" s="102" t="str">
        <f>IFERROR(FS!S82/FS!R82-1,"")</f>
        <v/>
      </c>
      <c r="T79" s="102" t="str">
        <f>IFERROR(FS!T82/FS!S82-1,"")</f>
        <v/>
      </c>
    </row>
    <row r="80" spans="1:20" x14ac:dyDescent="0.45">
      <c r="B80" s="61" t="s">
        <v>85</v>
      </c>
      <c r="C80" s="62"/>
      <c r="D80" s="127">
        <f>IFERROR(FS!D83/FS!C83-1,"")</f>
        <v>1.7857252062447593E-4</v>
      </c>
      <c r="E80" s="127">
        <f>IFERROR(FS!E83/FS!D83-1,"")</f>
        <v>3.9412234436086768E-2</v>
      </c>
      <c r="F80" s="127">
        <f>IFERROR(FS!F83/FS!E83-1,"")</f>
        <v>1.5114062849276966E-2</v>
      </c>
      <c r="G80" s="127">
        <f>IFERROR(FS!G83/FS!F83-1,"")</f>
        <v>0.10869170907139591</v>
      </c>
      <c r="H80" s="127">
        <f>IFERROR(FS!H83/FS!G83-1,"")</f>
        <v>0.14846369554593242</v>
      </c>
      <c r="I80" s="127">
        <f>IFERROR(FS!I83/FS!H83-1,"")</f>
        <v>6.8245772527744997E-2</v>
      </c>
      <c r="J80" s="127">
        <f>IFERROR(FS!J83/FS!I83-1,"")</f>
        <v>1.3224766497087703E-2</v>
      </c>
      <c r="K80" s="127">
        <f>IFERROR(FS!K83/FS!J83-1,"")</f>
        <v>4.421989817628913E-2</v>
      </c>
      <c r="L80" s="127">
        <f>IFERROR(FS!L83/FS!K83-1,"")</f>
        <v>5.6455422077778206E-2</v>
      </c>
      <c r="M80" s="127">
        <f>IFERROR(FS!M83/FS!L83-1,"")</f>
        <v>-9.7276524029756839E-2</v>
      </c>
      <c r="N80" s="127">
        <f>IFERROR(FS!N83/FS!M83-1,"")</f>
        <v>-0.22875948312625127</v>
      </c>
      <c r="O80" s="127">
        <f>IFERROR(FS!O83/FS!N83-1,"")</f>
        <v>2.122068867799376E-2</v>
      </c>
      <c r="P80" s="127">
        <f>IFERROR(FS!P83/FS!O83-1,"")</f>
        <v>-1.9187286248137481E-2</v>
      </c>
      <c r="Q80" s="127">
        <f>IFERROR(FS!Q83/FS!P83-1,"")</f>
        <v>-2.2336505861242362E-3</v>
      </c>
      <c r="R80" s="127">
        <f>IFERROR(FS!R83/FS!Q83-1,"")</f>
        <v>3.1350832939247564E-3</v>
      </c>
      <c r="S80" s="127">
        <f>IFERROR(FS!S83/FS!R83-1,"")</f>
        <v>4.9247331282299633E-2</v>
      </c>
      <c r="T80" s="127">
        <f>IFERROR(FS!T83/FS!S83-1,"")</f>
        <v>2.6214988261243688E-2</v>
      </c>
    </row>
    <row r="81" spans="2:20" x14ac:dyDescent="0.45">
      <c r="B81" s="61" t="s">
        <v>86</v>
      </c>
      <c r="C81" s="62"/>
      <c r="D81" s="127" t="str">
        <f>IFERROR(FS!D84/FS!C84-1,"")</f>
        <v/>
      </c>
      <c r="E81" s="127" t="str">
        <f>IFERROR(FS!E84/FS!D84-1,"")</f>
        <v/>
      </c>
      <c r="F81" s="127" t="str">
        <f>IFERROR(FS!F84/FS!E84-1,"")</f>
        <v/>
      </c>
      <c r="G81" s="127" t="str">
        <f>IFERROR(FS!G84/FS!F84-1,"")</f>
        <v/>
      </c>
      <c r="H81" s="127" t="str">
        <f>IFERROR(FS!H84/FS!G84-1,"")</f>
        <v/>
      </c>
      <c r="I81" s="127">
        <f>IFERROR(FS!I84/FS!H84-1,"")</f>
        <v>0</v>
      </c>
      <c r="J81" s="127">
        <f>IFERROR(FS!J84/FS!I84-1,"")</f>
        <v>0</v>
      </c>
      <c r="K81" s="127">
        <f>IFERROR(FS!K84/FS!J84-1,"")</f>
        <v>-0.29736673089274246</v>
      </c>
      <c r="L81" s="127">
        <f>IFERROR(FS!L84/FS!K84-1,"")</f>
        <v>-1</v>
      </c>
      <c r="M81" s="127" t="str">
        <f>IFERROR(FS!M84/FS!L84-1,"")</f>
        <v/>
      </c>
      <c r="N81" s="127" t="str">
        <f>IFERROR(FS!N84/FS!M84-1,"")</f>
        <v/>
      </c>
      <c r="O81" s="127" t="str">
        <f>IFERROR(FS!O84/FS!N84-1,"")</f>
        <v/>
      </c>
      <c r="P81" s="127" t="str">
        <f>IFERROR(FS!P84/FS!O84-1,"")</f>
        <v/>
      </c>
      <c r="Q81" s="127" t="str">
        <f>IFERROR(FS!Q84/FS!P84-1,"")</f>
        <v/>
      </c>
      <c r="R81" s="127" t="str">
        <f>IFERROR(FS!R84/FS!Q84-1,"")</f>
        <v/>
      </c>
      <c r="S81" s="127" t="str">
        <f>IFERROR(FS!S84/FS!R84-1,"")</f>
        <v/>
      </c>
      <c r="T81" s="127" t="str">
        <f>IFERROR(FS!T84/FS!S84-1,"")</f>
        <v/>
      </c>
    </row>
    <row r="82" spans="2:20" x14ac:dyDescent="0.45">
      <c r="B82" s="61" t="s">
        <v>87</v>
      </c>
      <c r="C82" s="62"/>
      <c r="D82" s="127">
        <f>IFERROR(FS!D85/FS!C85-1,"")</f>
        <v>3.0195515965878439E-3</v>
      </c>
      <c r="E82" s="127">
        <f>IFERROR(FS!E85/FS!D85-1,"")</f>
        <v>-0.25295401520282979</v>
      </c>
      <c r="F82" s="127">
        <f>IFERROR(FS!F85/FS!E85-1,"")</f>
        <v>0</v>
      </c>
      <c r="G82" s="127">
        <f>IFERROR(FS!G85/FS!F85-1,"")</f>
        <v>-0.31110215595405999</v>
      </c>
      <c r="H82" s="127">
        <f>IFERROR(FS!H85/FS!G85-1,"")</f>
        <v>-1</v>
      </c>
      <c r="I82" s="127" t="str">
        <f>IFERROR(FS!I85/FS!H85-1,"")</f>
        <v/>
      </c>
      <c r="J82" s="127" t="str">
        <f>IFERROR(FS!J85/FS!I85-1,"")</f>
        <v/>
      </c>
      <c r="K82" s="127" t="str">
        <f>IFERROR(FS!K85/FS!J85-1,"")</f>
        <v/>
      </c>
      <c r="L82" s="127" t="str">
        <f>IFERROR(FS!L85/FS!K85-1,"")</f>
        <v/>
      </c>
      <c r="M82" s="127" t="str">
        <f>IFERROR(FS!M85/FS!L85-1,"")</f>
        <v/>
      </c>
      <c r="N82" s="127" t="str">
        <f>IFERROR(FS!N85/FS!M85-1,"")</f>
        <v/>
      </c>
      <c r="O82" s="127" t="str">
        <f>IFERROR(FS!O85/FS!N85-1,"")</f>
        <v/>
      </c>
      <c r="P82" s="127" t="str">
        <f>IFERROR(FS!P85/FS!O85-1,"")</f>
        <v/>
      </c>
      <c r="Q82" s="127" t="str">
        <f>IFERROR(FS!Q85/FS!P85-1,"")</f>
        <v/>
      </c>
      <c r="R82" s="127" t="str">
        <f>IFERROR(FS!R85/FS!Q85-1,"")</f>
        <v/>
      </c>
      <c r="S82" s="127" t="str">
        <f>IFERROR(FS!S85/FS!R85-1,"")</f>
        <v/>
      </c>
      <c r="T82" s="127" t="str">
        <f>IFERROR(FS!T85/FS!S85-1,"")</f>
        <v/>
      </c>
    </row>
    <row r="83" spans="2:20" x14ac:dyDescent="0.45">
      <c r="B83" s="61" t="s">
        <v>88</v>
      </c>
      <c r="C83" s="62"/>
      <c r="D83" s="127" t="str">
        <f>IFERROR(FS!D86/FS!C86-1,"")</f>
        <v/>
      </c>
      <c r="E83" s="127" t="str">
        <f>IFERROR(FS!E86/FS!D86-1,"")</f>
        <v/>
      </c>
      <c r="F83" s="127" t="str">
        <f>IFERROR(FS!F86/FS!E86-1,"")</f>
        <v/>
      </c>
      <c r="G83" s="127" t="str">
        <f>IFERROR(FS!G86/FS!F86-1,"")</f>
        <v/>
      </c>
      <c r="H83" s="127" t="str">
        <f>IFERROR(FS!H86/FS!G86-1,"")</f>
        <v/>
      </c>
      <c r="I83" s="127" t="str">
        <f>IFERROR(FS!I86/FS!H86-1,"")</f>
        <v/>
      </c>
      <c r="J83" s="127" t="str">
        <f>IFERROR(FS!J86/FS!I86-1,"")</f>
        <v/>
      </c>
      <c r="K83" s="102" t="str">
        <f>IFERROR(FS!K86/FS!J86-1,"")</f>
        <v/>
      </c>
      <c r="L83" s="127" t="str">
        <f>IFERROR(FS!L86/FS!K86-1,"")</f>
        <v/>
      </c>
      <c r="M83" s="127">
        <f>IFERROR(FS!M86/FS!L86-1,"")</f>
        <v>-0.49286225998437727</v>
      </c>
      <c r="N83" s="127">
        <f>IFERROR(FS!N86/FS!M86-1,"")</f>
        <v>0.13065087812070209</v>
      </c>
      <c r="O83" s="127">
        <f>IFERROR(FS!O86/FS!N86-1,"")</f>
        <v>0.17838078439168426</v>
      </c>
      <c r="P83" s="127">
        <f>IFERROR(FS!P86/FS!O86-1,"")</f>
        <v>0.25702591685009213</v>
      </c>
      <c r="Q83" s="127">
        <f>IFERROR(FS!Q86/FS!P86-1,"")</f>
        <v>3.1165221816674915E-2</v>
      </c>
      <c r="R83" s="127">
        <f>IFERROR(FS!R86/FS!Q86-1,"")</f>
        <v>-1</v>
      </c>
      <c r="S83" s="127" t="str">
        <f>IFERROR(FS!S86/FS!R86-1,"")</f>
        <v/>
      </c>
      <c r="T83" s="127" t="str">
        <f>IFERROR(FS!T86/FS!S86-1,"")</f>
        <v/>
      </c>
    </row>
    <row r="84" spans="2:20" x14ac:dyDescent="0.45">
      <c r="B84" s="61" t="s">
        <v>89</v>
      </c>
      <c r="C84" s="62"/>
      <c r="D84" s="127" t="str">
        <f>IFERROR(FS!D87/FS!C87-1,"")</f>
        <v/>
      </c>
      <c r="E84" s="127" t="str">
        <f>IFERROR(FS!E87/FS!D87-1,"")</f>
        <v/>
      </c>
      <c r="F84" s="127" t="str">
        <f>IFERROR(FS!F87/FS!E87-1,"")</f>
        <v/>
      </c>
      <c r="G84" s="127" t="str">
        <f>IFERROR(FS!G87/FS!F87-1,"")</f>
        <v/>
      </c>
      <c r="H84" s="127" t="str">
        <f>IFERROR(FS!H87/FS!G87-1,"")</f>
        <v/>
      </c>
      <c r="I84" s="127" t="str">
        <f>IFERROR(FS!I87/FS!H87-1,"")</f>
        <v/>
      </c>
      <c r="J84" s="127">
        <f>IFERROR(FS!J87/FS!I87-1,"")</f>
        <v>0</v>
      </c>
      <c r="K84" s="127">
        <f>IFERROR(FS!K87/FS!J87-1,"")</f>
        <v>0</v>
      </c>
      <c r="L84" s="127">
        <f>IFERROR(FS!L87/FS!K87-1,"")</f>
        <v>0</v>
      </c>
      <c r="M84" s="127">
        <f>IFERROR(FS!M87/FS!L87-1,"")</f>
        <v>3.1521739130435655E-3</v>
      </c>
      <c r="N84" s="127">
        <f>IFERROR(FS!N87/FS!M87-1,"")</f>
        <v>-4.3341781297279169E-7</v>
      </c>
      <c r="O84" s="127">
        <f>IFERROR(FS!O87/FS!N87-1,"")</f>
        <v>1.7336669575485075E-6</v>
      </c>
      <c r="P84" s="127">
        <f>IFERROR(FS!P87/FS!O87-1,"")</f>
        <v>-1</v>
      </c>
      <c r="Q84" s="127" t="str">
        <f>IFERROR(FS!Q87/FS!P87-1,"")</f>
        <v/>
      </c>
      <c r="R84" s="127" t="str">
        <f>IFERROR(FS!R87/FS!Q87-1,"")</f>
        <v/>
      </c>
      <c r="S84" s="127" t="str">
        <f>IFERROR(FS!S87/FS!R87-1,"")</f>
        <v/>
      </c>
      <c r="T84" s="127" t="str">
        <f>IFERROR(FS!T87/FS!S87-1,"")</f>
        <v/>
      </c>
    </row>
    <row r="85" spans="2:20" x14ac:dyDescent="0.45">
      <c r="B85" s="61" t="s">
        <v>90</v>
      </c>
      <c r="C85" s="63"/>
      <c r="D85" s="127">
        <f>IFERROR(FS!D88/FS!C88-1,"")</f>
        <v>0.55269094424750231</v>
      </c>
      <c r="E85" s="127">
        <f>IFERROR(FS!E88/FS!D88-1,"")</f>
        <v>-0.11325584613255846</v>
      </c>
      <c r="F85" s="127">
        <f>IFERROR(FS!F88/FS!E88-1,"")</f>
        <v>9.6401654053210581</v>
      </c>
      <c r="G85" s="127">
        <f>IFERROR(FS!G88/FS!F88-1,"")</f>
        <v>1.0241173235563701</v>
      </c>
      <c r="H85" s="127">
        <f>IFERROR(FS!H88/FS!G88-1,"")</f>
        <v>1.7551867670872578E-2</v>
      </c>
      <c r="I85" s="127">
        <f>IFERROR(FS!I88/FS!H88-1,"")</f>
        <v>-0.35609717890659487</v>
      </c>
      <c r="J85" s="127">
        <f>IFERROR(FS!J88/FS!I88-1,"")</f>
        <v>-5.9260651767646055E-2</v>
      </c>
      <c r="K85" s="127">
        <f>IFERROR(FS!K88/FS!J88-1,"")</f>
        <v>-0.1304306940003761</v>
      </c>
      <c r="L85" s="127">
        <f>IFERROR(FS!L88/FS!K88-1,"")</f>
        <v>-2.9266248513031279E-3</v>
      </c>
      <c r="M85" s="127">
        <f>IFERROR(FS!M88/FS!L88-1,"")</f>
        <v>-0.16271267976878934</v>
      </c>
      <c r="N85" s="127">
        <f>IFERROR(FS!N88/FS!M88-1,"")</f>
        <v>-0.21079736491548962</v>
      </c>
      <c r="O85" s="127">
        <f>IFERROR(FS!O88/FS!N88-1,"")</f>
        <v>-3.8328587754616783E-2</v>
      </c>
      <c r="P85" s="127">
        <f>IFERROR(FS!P88/FS!O88-1,"")</f>
        <v>5.747907036311295E-2</v>
      </c>
      <c r="Q85" s="127">
        <f>IFERROR(FS!Q88/FS!P88-1,"")</f>
        <v>0.32109430954998941</v>
      </c>
      <c r="R85" s="127">
        <f>IFERROR(FS!R88/FS!Q88-1,"")</f>
        <v>0.38750003069606742</v>
      </c>
      <c r="S85" s="127">
        <f>IFERROR(FS!S88/FS!R88-1,"")</f>
        <v>-0.12547220798228842</v>
      </c>
      <c r="T85" s="127">
        <f>IFERROR(FS!T88/FS!S88-1,"")</f>
        <v>-0.7071479354112411</v>
      </c>
    </row>
    <row r="86" spans="2:20" x14ac:dyDescent="0.45">
      <c r="B86" s="61" t="s">
        <v>91</v>
      </c>
      <c r="C86" s="63"/>
      <c r="D86" s="127" t="str">
        <f>IFERROR(FS!D89/FS!C89-1,"")</f>
        <v/>
      </c>
      <c r="E86" s="127" t="str">
        <f>IFERROR(FS!E89/FS!D89-1,"")</f>
        <v/>
      </c>
      <c r="F86" s="127" t="str">
        <f>IFERROR(FS!F89/FS!E89-1,"")</f>
        <v/>
      </c>
      <c r="G86" s="127" t="str">
        <f>IFERROR(FS!G89/FS!F89-1,"")</f>
        <v/>
      </c>
      <c r="H86" s="127" t="str">
        <f>IFERROR(FS!H89/FS!G89-1,"")</f>
        <v/>
      </c>
      <c r="I86" s="127" t="str">
        <f>IFERROR(FS!I89/FS!H89-1,"")</f>
        <v/>
      </c>
      <c r="J86" s="127" t="str">
        <f>IFERROR(FS!J89/FS!I89-1,"")</f>
        <v/>
      </c>
      <c r="K86" s="127" t="str">
        <f>IFERROR(FS!K89/FS!J89-1,"")</f>
        <v/>
      </c>
      <c r="L86" s="127" t="str">
        <f>IFERROR(FS!L89/FS!K89-1,"")</f>
        <v/>
      </c>
      <c r="M86" s="127" t="str">
        <f>IFERROR(FS!M89/FS!L89-1,"")</f>
        <v/>
      </c>
      <c r="N86" s="127" t="str">
        <f>IFERROR(FS!N89/FS!M89-1,"")</f>
        <v/>
      </c>
      <c r="O86" s="127" t="str">
        <f>IFERROR(FS!O89/FS!N89-1,"")</f>
        <v/>
      </c>
      <c r="P86" s="127" t="str">
        <f>IFERROR(FS!P89/FS!O89-1,"")</f>
        <v/>
      </c>
      <c r="Q86" s="127" t="str">
        <f>IFERROR(FS!Q89/FS!P89-1,"")</f>
        <v/>
      </c>
      <c r="R86" s="127" t="str">
        <f>IFERROR(FS!R89/FS!Q89-1,"")</f>
        <v/>
      </c>
      <c r="S86" s="127">
        <f>IFERROR(FS!S89/FS!R89-1,"")</f>
        <v>0.11099551654236772</v>
      </c>
      <c r="T86" s="127">
        <f>IFERROR(FS!T89/FS!S89-1,"")</f>
        <v>-1</v>
      </c>
    </row>
    <row r="87" spans="2:20" x14ac:dyDescent="0.45">
      <c r="B87" s="61" t="s">
        <v>92</v>
      </c>
      <c r="C87" s="63"/>
      <c r="D87" s="127" t="str">
        <f>IFERROR(FS!D90/FS!C90-1,"")</f>
        <v/>
      </c>
      <c r="E87" s="127" t="str">
        <f>IFERROR(FS!E90/FS!D90-1,"")</f>
        <v/>
      </c>
      <c r="F87" s="127" t="str">
        <f>IFERROR(FS!F90/FS!E90-1,"")</f>
        <v/>
      </c>
      <c r="G87" s="127" t="str">
        <f>IFERROR(FS!G90/FS!F90-1,"")</f>
        <v/>
      </c>
      <c r="H87" s="127" t="str">
        <f>IFERROR(FS!H90/FS!G90-1,"")</f>
        <v/>
      </c>
      <c r="I87" s="127" t="str">
        <f>IFERROR(FS!I90/FS!H90-1,"")</f>
        <v/>
      </c>
      <c r="J87" s="127" t="str">
        <f>IFERROR(FS!J90/FS!I90-1,"")</f>
        <v/>
      </c>
      <c r="K87" s="127" t="str">
        <f>IFERROR(FS!K90/FS!J90-1,"")</f>
        <v/>
      </c>
      <c r="L87" s="127" t="str">
        <f>IFERROR(FS!L90/FS!K90-1,"")</f>
        <v/>
      </c>
      <c r="M87" s="127" t="str">
        <f>IFERROR(FS!M90/FS!L90-1,"")</f>
        <v/>
      </c>
      <c r="N87" s="127" t="str">
        <f>IFERROR(FS!N90/FS!M90-1,"")</f>
        <v/>
      </c>
      <c r="O87" s="127" t="str">
        <f>IFERROR(FS!O90/FS!N90-1,"")</f>
        <v/>
      </c>
      <c r="P87" s="127" t="str">
        <f>IFERROR(FS!P90/FS!O90-1,"")</f>
        <v/>
      </c>
      <c r="Q87" s="127" t="str">
        <f>IFERROR(FS!Q90/FS!P90-1,"")</f>
        <v/>
      </c>
      <c r="R87" s="127" t="str">
        <f>IFERROR(FS!R90/FS!Q90-1,"")</f>
        <v/>
      </c>
      <c r="S87" s="127" t="str">
        <f>IFERROR(FS!S90/FS!R90-1,"")</f>
        <v/>
      </c>
      <c r="T87" s="127">
        <f>IFERROR(FS!T90/FS!S90-1,"")</f>
        <v>2724.3628483699049</v>
      </c>
    </row>
    <row r="88" spans="2:20" ht="18.75" customHeight="1" x14ac:dyDescent="0.45">
      <c r="B88" s="64" t="s">
        <v>93</v>
      </c>
      <c r="C88" s="65"/>
      <c r="D88" s="128">
        <f>IFERROR(FS!D91/FS!C91-1,"")</f>
        <v>3.303883707154176E-3</v>
      </c>
      <c r="E88" s="128">
        <f>IFERROR(FS!E91/FS!D91-1,"")</f>
        <v>3.5749866373901762E-2</v>
      </c>
      <c r="F88" s="128">
        <f>IFERROR(FS!F91/FS!E91-1,"")</f>
        <v>8.6638690925724626E-2</v>
      </c>
      <c r="G88" s="128">
        <f>IFERROR(FS!G91/FS!F91-1,"")</f>
        <v>0.17315674591091357</v>
      </c>
      <c r="H88" s="128">
        <f>IFERROR(FS!H91/FS!G91-1,"")</f>
        <v>0.12914148534292136</v>
      </c>
      <c r="I88" s="128">
        <f>IFERROR(FS!I91/FS!H91-1,"")</f>
        <v>2.0154245957939576E-2</v>
      </c>
      <c r="J88" s="128">
        <f>IFERROR(FS!J91/FS!I91-1,"")</f>
        <v>8.0339113838583387E-3</v>
      </c>
      <c r="K88" s="128">
        <f>IFERROR(FS!K91/FS!J91-1,"")</f>
        <v>3.2357179972352768E-2</v>
      </c>
      <c r="L88" s="128">
        <f>IFERROR(FS!L91/FS!K91-1,"")</f>
        <v>6.6245771580844659E-2</v>
      </c>
      <c r="M88" s="128">
        <f>IFERROR(FS!M91/FS!L91-1,"")</f>
        <v>-0.10574771843572706</v>
      </c>
      <c r="N88" s="128">
        <f>IFERROR(FS!N91/FS!M91-1,"")</f>
        <v>-0.22527775946793382</v>
      </c>
      <c r="O88" s="128">
        <f>IFERROR(FS!O91/FS!N91-1,"")</f>
        <v>1.9890259221674311E-2</v>
      </c>
      <c r="P88" s="128">
        <f>IFERROR(FS!P91/FS!O91-1,"")</f>
        <v>-1.2225280125404137E-2</v>
      </c>
      <c r="Q88" s="128">
        <f>IFERROR(FS!Q91/FS!P91-1,"")</f>
        <v>1.4644624436126019E-2</v>
      </c>
      <c r="R88" s="128">
        <f>IFERROR(FS!R91/FS!Q91-1,"")</f>
        <v>3.6688849473175855E-2</v>
      </c>
      <c r="S88" s="128">
        <f>IFERROR(FS!S91/FS!R91-1,"")</f>
        <v>3.5284048196952522E-2</v>
      </c>
      <c r="T88" s="128">
        <f>IFERROR(FS!T91/FS!S91-1,"")</f>
        <v>-1.9434543063226117E-2</v>
      </c>
    </row>
    <row r="89" spans="2:20" x14ac:dyDescent="0.45">
      <c r="B89" s="56" t="s">
        <v>94</v>
      </c>
      <c r="C89" s="62"/>
      <c r="D89" s="127" t="str">
        <f>IFERROR(FS!D92/FS!C92-1,"")</f>
        <v/>
      </c>
      <c r="E89" s="127" t="str">
        <f>IFERROR(FS!E92/FS!D92-1,"")</f>
        <v/>
      </c>
      <c r="F89" s="127" t="str">
        <f>IFERROR(FS!F92/FS!E92-1,"")</f>
        <v/>
      </c>
      <c r="G89" s="127" t="str">
        <f>IFERROR(FS!G92/FS!F92-1,"")</f>
        <v/>
      </c>
      <c r="H89" s="127" t="str">
        <f>IFERROR(FS!H92/FS!G92-1,"")</f>
        <v/>
      </c>
      <c r="I89" s="127" t="str">
        <f>IFERROR(FS!I92/FS!H92-1,"")</f>
        <v/>
      </c>
      <c r="J89" s="127" t="str">
        <f>IFERROR(FS!J92/FS!I92-1,"")</f>
        <v/>
      </c>
      <c r="K89" s="102" t="str">
        <f>IFERROR(FS!K92/FS!J92-1,"")</f>
        <v/>
      </c>
      <c r="L89" s="102" t="str">
        <f>IFERROR(FS!L92/FS!K92-1,"")</f>
        <v/>
      </c>
      <c r="M89" s="102" t="str">
        <f>IFERROR(FS!M92/FS!L92-1,"")</f>
        <v/>
      </c>
      <c r="N89" s="102" t="str">
        <f>IFERROR(FS!N92/FS!M92-1,"")</f>
        <v/>
      </c>
      <c r="O89" s="102" t="str">
        <f>IFERROR(FS!O92/FS!N92-1,"")</f>
        <v/>
      </c>
      <c r="P89" s="102" t="str">
        <f>IFERROR(FS!P92/FS!O92-1,"")</f>
        <v/>
      </c>
      <c r="Q89" s="102" t="str">
        <f>IFERROR(FS!Q92/FS!P92-1,"")</f>
        <v/>
      </c>
      <c r="R89" s="102" t="str">
        <f>IFERROR(FS!R92/FS!Q92-1,"")</f>
        <v/>
      </c>
      <c r="S89" s="102" t="str">
        <f>IFERROR(FS!S92/FS!R92-1,"")</f>
        <v/>
      </c>
      <c r="T89" s="102" t="str">
        <f>IFERROR(FS!T92/FS!S92-1,"")</f>
        <v/>
      </c>
    </row>
    <row r="90" spans="2:20" x14ac:dyDescent="0.45">
      <c r="B90" s="61" t="s">
        <v>95</v>
      </c>
      <c r="C90" s="62"/>
      <c r="D90" s="127">
        <f>IFERROR(FS!D93/FS!C93-1,"")</f>
        <v>0.21092684327661715</v>
      </c>
      <c r="E90" s="127">
        <f>IFERROR(FS!E93/FS!D93-1,"")</f>
        <v>-0.29670362245805415</v>
      </c>
      <c r="F90" s="127">
        <f>IFERROR(FS!F93/FS!E93-1,"")</f>
        <v>-0.24164383561643832</v>
      </c>
      <c r="G90" s="127">
        <f>IFERROR(FS!G93/FS!F93-1,"")</f>
        <v>0.31930858159181863</v>
      </c>
      <c r="H90" s="127">
        <f>IFERROR(FS!H93/FS!G93-1,"")</f>
        <v>0.4985465728609344</v>
      </c>
      <c r="I90" s="127">
        <f>IFERROR(FS!I93/FS!H93-1,"")</f>
        <v>0.21050856034410059</v>
      </c>
      <c r="J90" s="127">
        <f>IFERROR(FS!J93/FS!I93-1,"")</f>
        <v>-0.21019995819689263</v>
      </c>
      <c r="K90" s="127">
        <f>IFERROR(FS!K93/FS!J93-1,"")</f>
        <v>2.2347682898141707E-2</v>
      </c>
      <c r="L90" s="127">
        <f>IFERROR(FS!L93/FS!K93-1,"")</f>
        <v>-0.1442705936493327</v>
      </c>
      <c r="M90" s="127">
        <f>IFERROR(FS!M93/FS!L93-1,"")</f>
        <v>0.10267057331984564</v>
      </c>
      <c r="N90" s="127">
        <f>IFERROR(FS!N93/FS!M93-1,"")</f>
        <v>2.2858359018387286E-3</v>
      </c>
      <c r="O90" s="127">
        <f>IFERROR(FS!O93/FS!N93-1,"")</f>
        <v>0.22330860744106706</v>
      </c>
      <c r="P90" s="127">
        <f>IFERROR(FS!P93/FS!O93-1,"")</f>
        <v>-4.5380415866986268E-2</v>
      </c>
      <c r="Q90" s="127">
        <f>IFERROR(FS!Q93/FS!P93-1,"")</f>
        <v>-3.8073908174692028E-2</v>
      </c>
      <c r="R90" s="127">
        <f>IFERROR(FS!R93/FS!Q93-1,"")</f>
        <v>-8.1025543890948737E-2</v>
      </c>
      <c r="S90" s="127">
        <f>IFERROR(FS!S93/FS!R93-1,"")</f>
        <v>9.9750634316525089E-2</v>
      </c>
      <c r="T90" s="127">
        <f>IFERROR(FS!T93/FS!S93-1,"")</f>
        <v>5.8275188208071205E-2</v>
      </c>
    </row>
    <row r="91" spans="2:20" x14ac:dyDescent="0.45">
      <c r="B91" s="61" t="s">
        <v>88</v>
      </c>
      <c r="C91" s="62"/>
      <c r="D91" s="127" t="str">
        <f>IFERROR(FS!D94/FS!C94-1,"")</f>
        <v/>
      </c>
      <c r="E91" s="127" t="str">
        <f>IFERROR(FS!E94/FS!D94-1,"")</f>
        <v/>
      </c>
      <c r="F91" s="127" t="str">
        <f>IFERROR(FS!F94/FS!E94-1,"")</f>
        <v/>
      </c>
      <c r="G91" s="109" t="str">
        <f>IFERROR(FS!G94/FS!F94-1,"")</f>
        <v/>
      </c>
      <c r="H91" s="127" t="str">
        <f>IFERROR(FS!H94/FS!G94-1,"")</f>
        <v/>
      </c>
      <c r="I91" s="127" t="str">
        <f>IFERROR(FS!I94/FS!H94-1,"")</f>
        <v/>
      </c>
      <c r="J91" s="127" t="str">
        <f>IFERROR(FS!J94/FS!I94-1,"")</f>
        <v/>
      </c>
      <c r="K91" s="127" t="str">
        <f>IFERROR(FS!K94/FS!J94-1,"")</f>
        <v/>
      </c>
      <c r="L91" s="127">
        <f>IFERROR(FS!L94/FS!K94-1,"")</f>
        <v>-0.89635116454969876</v>
      </c>
      <c r="M91" s="127">
        <f>IFERROR(FS!M94/FS!L94-1,"")</f>
        <v>-1</v>
      </c>
      <c r="N91" s="127" t="str">
        <f>IFERROR(FS!N94/FS!M94-1,"")</f>
        <v/>
      </c>
      <c r="O91" s="127">
        <f>IFERROR(FS!O94/FS!N94-1,"")</f>
        <v>-1</v>
      </c>
      <c r="P91" s="127" t="str">
        <f>IFERROR(FS!P94/FS!O94-1,"")</f>
        <v/>
      </c>
      <c r="Q91" s="127" t="str">
        <f>IFERROR(FS!Q94/FS!P94-1,"")</f>
        <v/>
      </c>
      <c r="R91" s="127" t="str">
        <f>IFERROR(FS!R94/FS!Q94-1,"")</f>
        <v/>
      </c>
      <c r="S91" s="127" t="str">
        <f>IFERROR(FS!S94/FS!R94-1,"")</f>
        <v/>
      </c>
      <c r="T91" s="127" t="str">
        <f>IFERROR(FS!T94/FS!S94-1,"")</f>
        <v/>
      </c>
    </row>
    <row r="92" spans="2:20" x14ac:dyDescent="0.45">
      <c r="B92" s="61" t="s">
        <v>96</v>
      </c>
      <c r="C92" s="62"/>
      <c r="D92" s="127" t="str">
        <f>IFERROR(FS!D96/FS!C96-1,"")</f>
        <v/>
      </c>
      <c r="E92" s="127" t="str">
        <f>IFERROR(FS!E96/FS!D96-1,"")</f>
        <v/>
      </c>
      <c r="F92" s="127">
        <f>IFERROR(FS!F96/FS!E96-1,"")</f>
        <v>-1</v>
      </c>
      <c r="G92" s="109" t="str">
        <f>IFERROR(FS!G96/FS!F96-1,"")</f>
        <v/>
      </c>
      <c r="H92" s="127">
        <f>IFERROR(FS!H96/FS!G96-1,"")</f>
        <v>-1</v>
      </c>
      <c r="I92" s="127" t="str">
        <f>IFERROR(FS!I96/FS!H96-1,"")</f>
        <v/>
      </c>
      <c r="J92" s="127">
        <f>IFERROR(FS!J96/FS!I96-1,"")</f>
        <v>-6.5446145949182966E-2</v>
      </c>
      <c r="K92" s="127">
        <f>IFERROR(FS!K96/FS!J96-1,"")</f>
        <v>6.3163676309043737E-3</v>
      </c>
      <c r="L92" s="127">
        <f>IFERROR(FS!L96/FS!K96-1,"")</f>
        <v>-0.35149640680433003</v>
      </c>
      <c r="M92" s="127">
        <f>IFERROR(FS!M96/FS!L96-1,"")</f>
        <v>-0.66895022942418447</v>
      </c>
      <c r="N92" s="127">
        <f>IFERROR(FS!N96/FS!M96-1,"")</f>
        <v>0.65211303274178367</v>
      </c>
      <c r="O92" s="127">
        <f>IFERROR(FS!O96/FS!N96-1,"")</f>
        <v>0.63701062475467407</v>
      </c>
      <c r="P92" s="127">
        <f>IFERROR(FS!P96/FS!O96-1,"")</f>
        <v>-0.7132932429238199</v>
      </c>
      <c r="Q92" s="127">
        <f>IFERROR(FS!Q96/FS!P96-1,"")</f>
        <v>-1</v>
      </c>
      <c r="R92" s="127" t="str">
        <f>IFERROR(FS!R96/FS!Q96-1,"")</f>
        <v/>
      </c>
      <c r="S92" s="127">
        <f>IFERROR(FS!S96/FS!R96-1,"")</f>
        <v>1.1599830784619232</v>
      </c>
      <c r="T92" s="127">
        <f>IFERROR(FS!T96/FS!S96-1,"")</f>
        <v>-0.60132064653006323</v>
      </c>
    </row>
    <row r="93" spans="2:20" x14ac:dyDescent="0.45">
      <c r="B93" s="61" t="s">
        <v>97</v>
      </c>
      <c r="C93" s="62"/>
      <c r="D93" s="127">
        <f>IFERROR(FS!D99/FS!C99-1,"")</f>
        <v>1.4121485943775101</v>
      </c>
      <c r="E93" s="127">
        <f>IFERROR(FS!E99/FS!D99-1,"")</f>
        <v>0.1547346514047867</v>
      </c>
      <c r="F93" s="127">
        <f>IFERROR(FS!F99/FS!E99-1,"")</f>
        <v>0.21262503379291697</v>
      </c>
      <c r="G93" s="127">
        <f>IFERROR(FS!G99/FS!F99-1,"")</f>
        <v>1.6423289859919032E-2</v>
      </c>
      <c r="H93" s="127">
        <f>IFERROR(FS!H99/FS!G99-1,"")</f>
        <v>0.43494790714677389</v>
      </c>
      <c r="I93" s="127">
        <f>IFERROR(FS!I99/FS!H99-1,"")</f>
        <v>0.33498076580133995</v>
      </c>
      <c r="J93" s="127">
        <f>IFERROR(FS!J99/FS!I99-1,"")</f>
        <v>2.9426357772604161E-2</v>
      </c>
      <c r="K93" s="127">
        <f>IFERROR(FS!K99/FS!J99-1,"")</f>
        <v>0.30959884324484643</v>
      </c>
      <c r="L93" s="127">
        <f>IFERROR(FS!L99/FS!K99-1,"")</f>
        <v>0.41055984146082536</v>
      </c>
      <c r="M93" s="127">
        <f>IFERROR(FS!M99/FS!L99-1,"")</f>
        <v>-0.26126704733614992</v>
      </c>
      <c r="N93" s="127">
        <f>IFERROR(FS!N99/FS!M99-1,"")</f>
        <v>-0.44423748164451005</v>
      </c>
      <c r="O93" s="127">
        <f>IFERROR(FS!O99/FS!N99-1,"")</f>
        <v>-0.40514714443882516</v>
      </c>
      <c r="P93" s="127">
        <f>IFERROR(FS!P99/FS!O99-1,"")</f>
        <v>-3.1128544558607807E-2</v>
      </c>
      <c r="Q93" s="127">
        <f>IFERROR(FS!Q99/FS!P99-1,"")</f>
        <v>-0.40773569701853341</v>
      </c>
      <c r="R93" s="127">
        <f>IFERROR(FS!R99/FS!Q99-1,"")</f>
        <v>3.9661945488616679E-2</v>
      </c>
      <c r="S93" s="127">
        <f>IFERROR(FS!S99/FS!R99-1,"")</f>
        <v>1.128596575369921</v>
      </c>
      <c r="T93" s="127">
        <f>IFERROR(FS!T99/FS!S99-1,"")</f>
        <v>-9.8195011584491176E-2</v>
      </c>
    </row>
    <row r="94" spans="2:20" x14ac:dyDescent="0.45">
      <c r="B94" s="61" t="s">
        <v>98</v>
      </c>
      <c r="C94" s="62"/>
      <c r="D94" s="127">
        <f>IFERROR(FS!D97/FS!C97-1,"")</f>
        <v>-0.13933932123696424</v>
      </c>
      <c r="E94" s="127">
        <f>IFERROR(FS!E97/FS!D97-1,"")</f>
        <v>0.22784100857993339</v>
      </c>
      <c r="F94" s="127">
        <f>IFERROR(FS!F97/FS!E97-1,"")</f>
        <v>0.21687915347537157</v>
      </c>
      <c r="G94" s="127">
        <f>IFERROR(FS!G97/FS!F97-1,"")</f>
        <v>-0.35042775108402668</v>
      </c>
      <c r="H94" s="127">
        <f>IFERROR(FS!H97/FS!G97-1,"")</f>
        <v>1.2244353034567368</v>
      </c>
      <c r="I94" s="127">
        <f>IFERROR(FS!I97/FS!H97-1,"")</f>
        <v>-0.36041720737087979</v>
      </c>
      <c r="J94" s="127">
        <f>IFERROR(FS!J97/FS!I97-1,"")</f>
        <v>-0.52961018539653559</v>
      </c>
      <c r="K94" s="127">
        <f>IFERROR(FS!K97/FS!J97-1,"")</f>
        <v>-0.35833288402437047</v>
      </c>
      <c r="L94" s="127">
        <f>IFERROR(FS!L97/FS!K97-1,"")</f>
        <v>-0.9705907066633056</v>
      </c>
      <c r="M94" s="127">
        <f>IFERROR(FS!M97/FS!L97-1,"")</f>
        <v>9.4634657142799172E-2</v>
      </c>
      <c r="N94" s="127">
        <f>IFERROR(FS!N97/FS!M97-1,"")</f>
        <v>8.4455732170913844E-2</v>
      </c>
      <c r="O94" s="127">
        <f>IFERROR(FS!O97/FS!N97-1,"")</f>
        <v>2.296137308892547</v>
      </c>
      <c r="P94" s="127">
        <f>IFERROR(FS!P97/FS!O97-1,"")</f>
        <v>0.41806083758469614</v>
      </c>
      <c r="Q94" s="127">
        <f>IFERROR(FS!Q97/FS!P97-1,"")</f>
        <v>1.9016477857878478</v>
      </c>
      <c r="R94" s="127">
        <f>IFERROR(FS!R97/FS!Q97-1,"")</f>
        <v>0.48119555456965424</v>
      </c>
      <c r="S94" s="127">
        <f>IFERROR(FS!S97/FS!R97-1,"")</f>
        <v>-0.57322369848251853</v>
      </c>
      <c r="T94" s="127">
        <f>IFERROR(FS!T97/FS!S97-1,"")</f>
        <v>-0.74781217988714865</v>
      </c>
    </row>
    <row r="95" spans="2:20" x14ac:dyDescent="0.45">
      <c r="B95" s="61" t="s">
        <v>99</v>
      </c>
      <c r="C95" s="62"/>
      <c r="D95" s="127">
        <f>IFERROR(FS!D101/FS!C101-1,"")</f>
        <v>-0.24103538351935405</v>
      </c>
      <c r="E95" s="127">
        <f>IFERROR(FS!E101/FS!D101-1,"")</f>
        <v>-0.5741551939924906</v>
      </c>
      <c r="F95" s="127">
        <f>IFERROR(FS!F101/FS!E101-1,"")</f>
        <v>245.77075679647319</v>
      </c>
      <c r="G95" s="127">
        <f>IFERROR(FS!G101/FS!F101-1,"")</f>
        <v>-0.80790519718330822</v>
      </c>
      <c r="H95" s="127">
        <f>IFERROR(FS!H101/FS!G101-1,"")</f>
        <v>0.78367775068021106</v>
      </c>
      <c r="I95" s="127">
        <f>IFERROR(FS!I101/FS!H101-1,"")</f>
        <v>0.81616016550836346</v>
      </c>
      <c r="J95" s="127">
        <f>IFERROR(FS!J101/FS!I101-1,"")</f>
        <v>0.44013761028919207</v>
      </c>
      <c r="K95" s="127">
        <f>IFERROR(FS!K101/FS!J101-1,"")</f>
        <v>-2.0595847606010964E-2</v>
      </c>
      <c r="L95" s="127">
        <f>IFERROR(FS!L101/FS!K101-1,"")</f>
        <v>-5.7096043204515889E-2</v>
      </c>
      <c r="M95" s="127">
        <f>IFERROR(FS!M101/FS!L101-1,"")</f>
        <v>-0.12568633801398088</v>
      </c>
      <c r="N95" s="127">
        <f>IFERROR(FS!N101/FS!M101-1,"")</f>
        <v>-7.0374713426110125E-3</v>
      </c>
      <c r="O95" s="127">
        <f>IFERROR(FS!O101/FS!N101-1,"")</f>
        <v>6.90723651499765E-2</v>
      </c>
      <c r="P95" s="127">
        <f>IFERROR(FS!P101/FS!O101-1,"")</f>
        <v>0.25200223502505503</v>
      </c>
      <c r="Q95" s="127">
        <f>IFERROR(FS!Q101/FS!P101-1,"")</f>
        <v>-0.34293127256289746</v>
      </c>
      <c r="R95" s="127">
        <f>IFERROR(FS!R101/FS!Q101-1,"")</f>
        <v>0.2940548093995039</v>
      </c>
      <c r="S95" s="127">
        <f>IFERROR(FS!S101/FS!R101-1,"")</f>
        <v>3.2471249096968524E-2</v>
      </c>
      <c r="T95" s="127">
        <f>IFERROR(FS!T101/FS!S101-1,"")</f>
        <v>0.12256353710407453</v>
      </c>
    </row>
    <row r="96" spans="2:20" x14ac:dyDescent="0.45">
      <c r="B96" s="61" t="s">
        <v>100</v>
      </c>
      <c r="C96" s="63"/>
      <c r="D96" s="127" t="str">
        <f>IFERROR(FS!D100/FS!C100-1,"")</f>
        <v/>
      </c>
      <c r="E96" s="127" t="str">
        <f>IFERROR(FS!E100/FS!D100-1,"")</f>
        <v/>
      </c>
      <c r="F96" s="127" t="str">
        <f>IFERROR(FS!F100/FS!E100-1,"")</f>
        <v/>
      </c>
      <c r="G96" s="127" t="str">
        <f>IFERROR(FS!G100/FS!F100-1,"")</f>
        <v/>
      </c>
      <c r="H96" s="127" t="str">
        <f>IFERROR(FS!H100/FS!G100-1,"")</f>
        <v/>
      </c>
      <c r="I96" s="127" t="str">
        <f>IFERROR(FS!I100/FS!H100-1,"")</f>
        <v/>
      </c>
      <c r="J96" s="127" t="str">
        <f>IFERROR(FS!J100/FS!I100-1,"")</f>
        <v/>
      </c>
      <c r="K96" s="127" t="str">
        <f>IFERROR(FS!K100/FS!J100-1,"")</f>
        <v/>
      </c>
      <c r="L96" s="127" t="str">
        <f>IFERROR(FS!L100/FS!K100-1,"")</f>
        <v/>
      </c>
      <c r="M96" s="127" t="str">
        <f>IFERROR(FS!M100/FS!L100-1,"")</f>
        <v/>
      </c>
      <c r="N96" s="127" t="str">
        <f>IFERROR(FS!N100/FS!M100-1,"")</f>
        <v/>
      </c>
      <c r="O96" s="127" t="str">
        <f>IFERROR(FS!O100/FS!N100-1,"")</f>
        <v/>
      </c>
      <c r="P96" s="127" t="str">
        <f>IFERROR(FS!P100/FS!O100-1,"")</f>
        <v/>
      </c>
      <c r="Q96" s="127" t="str">
        <f>IFERROR(FS!Q100/FS!P100-1,"")</f>
        <v/>
      </c>
      <c r="R96" s="127">
        <f>IFERROR(FS!R100/FS!Q100-1,"")</f>
        <v>0.25094509526736331</v>
      </c>
      <c r="S96" s="127">
        <f>IFERROR(FS!S100/FS!R100-1,"")</f>
        <v>-1</v>
      </c>
      <c r="T96" s="127" t="str">
        <f>IFERROR(FS!T100/FS!S100-1,"")</f>
        <v/>
      </c>
    </row>
    <row r="97" spans="2:20" x14ac:dyDescent="0.45">
      <c r="B97" s="61" t="s">
        <v>101</v>
      </c>
      <c r="C97" s="62"/>
      <c r="D97" s="127" t="str">
        <f>IFERROR(FS!D102/FS!C102-1,"")</f>
        <v/>
      </c>
      <c r="E97" s="127" t="str">
        <f>IFERROR(FS!E102/FS!D102-1,"")</f>
        <v/>
      </c>
      <c r="F97" s="127" t="str">
        <f>IFERROR(FS!F102/FS!E102-1,"")</f>
        <v/>
      </c>
      <c r="G97" s="127">
        <f>IFERROR(FS!G102/FS!F102-1,"")</f>
        <v>1.0107046106099262</v>
      </c>
      <c r="H97" s="127">
        <f>IFERROR(FS!H102/FS!G102-1,"")</f>
        <v>0.31226046122251438</v>
      </c>
      <c r="I97" s="127">
        <f>IFERROR(FS!I102/FS!H102-1,"")</f>
        <v>-1</v>
      </c>
      <c r="J97" s="127" t="str">
        <f>IFERROR(FS!J102/FS!I102-1,"")</f>
        <v/>
      </c>
      <c r="K97" s="127" t="str">
        <f>IFERROR(FS!K102/FS!J102-1,"")</f>
        <v/>
      </c>
      <c r="L97" s="127" t="str">
        <f>IFERROR(FS!L102/FS!K102-1,"")</f>
        <v/>
      </c>
      <c r="M97" s="127" t="str">
        <f>IFERROR(FS!M102/FS!L102-1,"")</f>
        <v/>
      </c>
      <c r="N97" s="127" t="str">
        <f>IFERROR(FS!N102/FS!M102-1,"")</f>
        <v/>
      </c>
      <c r="O97" s="127" t="str">
        <f>IFERROR(FS!O102/FS!N102-1,"")</f>
        <v/>
      </c>
      <c r="P97" s="127" t="str">
        <f>IFERROR(FS!P102/FS!O102-1,"")</f>
        <v/>
      </c>
      <c r="Q97" s="127" t="str">
        <f>IFERROR(FS!Q102/FS!P102-1,"")</f>
        <v/>
      </c>
      <c r="R97" s="127" t="str">
        <f>IFERROR(FS!R102/FS!Q102-1,"")</f>
        <v/>
      </c>
      <c r="S97" s="127" t="str">
        <f>IFERROR(FS!S102/FS!R102-1,"")</f>
        <v/>
      </c>
      <c r="T97" s="127" t="str">
        <f>IFERROR(FS!T102/FS!S102-1,"")</f>
        <v/>
      </c>
    </row>
    <row r="98" spans="2:20" x14ac:dyDescent="0.45">
      <c r="B98" s="61" t="s">
        <v>102</v>
      </c>
      <c r="C98" s="62"/>
      <c r="D98" s="127">
        <f>IFERROR(FS!D103/FS!C103-1,"")</f>
        <v>-1</v>
      </c>
      <c r="E98" s="127" t="str">
        <f>IFERROR(FS!E103/FS!D103-1,"")</f>
        <v/>
      </c>
      <c r="F98" s="127" t="str">
        <f>IFERROR(FS!F103/FS!E103-1,"")</f>
        <v/>
      </c>
      <c r="G98" s="127" t="str">
        <f>IFERROR(FS!G103/FS!F103-1,"")</f>
        <v/>
      </c>
      <c r="H98" s="127" t="str">
        <f>IFERROR(FS!H103/FS!G103-1,"")</f>
        <v/>
      </c>
      <c r="I98" s="127" t="str">
        <f>IFERROR(FS!I103/FS!H103-1,"")</f>
        <v/>
      </c>
      <c r="J98" s="127" t="str">
        <f>IFERROR(FS!J103/FS!I103-1,"")</f>
        <v/>
      </c>
      <c r="K98" s="127" t="str">
        <f>IFERROR(FS!K103/FS!J103-1,"")</f>
        <v/>
      </c>
      <c r="L98" s="127" t="str">
        <f>IFERROR(FS!L103/FS!K103-1,"")</f>
        <v/>
      </c>
      <c r="M98" s="127" t="str">
        <f>IFERROR(FS!M103/FS!L103-1,"")</f>
        <v/>
      </c>
      <c r="N98" s="127" t="str">
        <f>IFERROR(FS!N103/FS!M103-1,"")</f>
        <v/>
      </c>
      <c r="O98" s="127" t="str">
        <f>IFERROR(FS!O103/FS!N103-1,"")</f>
        <v/>
      </c>
      <c r="P98" s="127" t="str">
        <f>IFERROR(FS!P103/FS!O103-1,"")</f>
        <v/>
      </c>
      <c r="Q98" s="127" t="str">
        <f>IFERROR(FS!Q103/FS!P103-1,"")</f>
        <v/>
      </c>
      <c r="R98" s="127" t="str">
        <f>IFERROR(FS!R103/FS!Q103-1,"")</f>
        <v/>
      </c>
      <c r="S98" s="127" t="str">
        <f>IFERROR(FS!S103/FS!R103-1,"")</f>
        <v/>
      </c>
      <c r="T98" s="127" t="str">
        <f>IFERROR(FS!T103/FS!S103-1,"")</f>
        <v/>
      </c>
    </row>
    <row r="99" spans="2:20" x14ac:dyDescent="0.45">
      <c r="B99" s="64" t="s">
        <v>103</v>
      </c>
      <c r="C99" s="65"/>
      <c r="D99" s="128">
        <f>IFERROR(FS!D104/FS!C104-1,"")</f>
        <v>1.9522646028670154E-2</v>
      </c>
      <c r="E99" s="128">
        <f>IFERROR(FS!E104/FS!D104-1,"")</f>
        <v>2.6574582374121913E-2</v>
      </c>
      <c r="F99" s="128">
        <f>IFERROR(FS!F104/FS!E104-1,"")</f>
        <v>4.3066608399650397</v>
      </c>
      <c r="G99" s="128">
        <f>IFERROR(FS!G104/FS!F104-1,"")</f>
        <v>-0.52262669954880958</v>
      </c>
      <c r="H99" s="128">
        <f>IFERROR(FS!H104/FS!G104-1,"")</f>
        <v>0.59735590635133384</v>
      </c>
      <c r="I99" s="128">
        <f>IFERROR(FS!I104/FS!H104-1,"")</f>
        <v>1.0533035961507897E-2</v>
      </c>
      <c r="J99" s="128">
        <f>IFERROR(FS!J104/FS!I104-1,"")</f>
        <v>0.1767025240807143</v>
      </c>
      <c r="K99" s="128">
        <f>IFERROR(FS!K104/FS!J104-1,"")</f>
        <v>0.10283313336806832</v>
      </c>
      <c r="L99" s="128">
        <f>IFERROR(FS!L104/FS!K104-1,"")</f>
        <v>-9.2375474609476593E-2</v>
      </c>
      <c r="M99" s="128">
        <f>IFERROR(FS!M104/FS!L104-1,"")</f>
        <v>-0.15908297585320452</v>
      </c>
      <c r="N99" s="128">
        <f>IFERROR(FS!N104/FS!M104-1,"")</f>
        <v>-9.3037086187792162E-2</v>
      </c>
      <c r="O99" s="128">
        <f>IFERROR(FS!O104/FS!N104-1,"")</f>
        <v>3.4039904678658583E-2</v>
      </c>
      <c r="P99" s="128">
        <f>IFERROR(FS!P104/FS!O104-1,"")</f>
        <v>0.17695770679973699</v>
      </c>
      <c r="Q99" s="128">
        <f>IFERROR(FS!Q104/FS!P104-1,"")</f>
        <v>-0.3002577584787619</v>
      </c>
      <c r="R99" s="128">
        <f>IFERROR(FS!R104/FS!Q104-1,"")</f>
        <v>0.24578755849511569</v>
      </c>
      <c r="S99" s="128">
        <f>IFERROR(FS!S104/FS!R104-1,"")</f>
        <v>7.0043347149912893E-2</v>
      </c>
      <c r="T99" s="128">
        <f>IFERROR(FS!T104/FS!S104-1,"")</f>
        <v>0.3594550492891333</v>
      </c>
    </row>
    <row r="100" spans="2:20" x14ac:dyDescent="0.45">
      <c r="B100" s="64" t="s">
        <v>104</v>
      </c>
      <c r="C100" s="65"/>
      <c r="D100" s="128">
        <f>IFERROR(FS!D105/FS!C105-1,"")</f>
        <v>4.0779421758254664E-3</v>
      </c>
      <c r="E100" s="128">
        <f>IFERROR(FS!E105/FS!D105-1,"")</f>
        <v>3.5305229963705553E-2</v>
      </c>
      <c r="F100" s="128">
        <f>IFERROR(FS!F105/FS!E105-1,"")</f>
        <v>0.28941739208759309</v>
      </c>
      <c r="G100" s="128">
        <f>IFERROR(FS!G105/FS!F105-1,"")</f>
        <v>3.5559574522795234E-2</v>
      </c>
      <c r="H100" s="128">
        <f>IFERROR(FS!H105/FS!G105-1,"")</f>
        <v>0.17182530116153694</v>
      </c>
      <c r="I100" s="128">
        <f>IFERROR(FS!I105/FS!H105-1,"")</f>
        <v>1.895864303955519E-2</v>
      </c>
      <c r="J100" s="128">
        <f>IFERROR(FS!J105/FS!I105-1,"")</f>
        <v>2.8820609262286911E-2</v>
      </c>
      <c r="K100" s="128">
        <f>IFERROR(FS!K105/FS!J105-1,"")</f>
        <v>4.2291067083369605E-2</v>
      </c>
      <c r="L100" s="128">
        <f>IFERROR(FS!L105/FS!K105-1,"")</f>
        <v>4.2588731371914657E-2</v>
      </c>
      <c r="M100" s="128">
        <f>IFERROR(FS!M105/FS!L105-1,"")</f>
        <v>-0.11267250898496628</v>
      </c>
      <c r="N100" s="128">
        <f>IFERROR(FS!N105/FS!M105-1,"")</f>
        <v>-0.20900630010072518</v>
      </c>
      <c r="O100" s="128">
        <f>IFERROR(FS!O105/FS!N105-1,"")</f>
        <v>2.1886548695475794E-2</v>
      </c>
      <c r="P100" s="128">
        <f>IFERROR(FS!P105/FS!O105-1,"")</f>
        <v>1.4782858453055159E-2</v>
      </c>
      <c r="Q100" s="128">
        <f>IFERROR(FS!Q105/FS!P105-1,"")</f>
        <v>-3.7496003451807147E-2</v>
      </c>
      <c r="R100" s="128">
        <f>IFERROR(FS!R105/FS!Q105-1,"")</f>
        <v>6.1859081068574628E-2</v>
      </c>
      <c r="S100" s="128">
        <f>IFERROR(FS!S105/FS!R105-1,"")</f>
        <v>4.0192945795576085E-2</v>
      </c>
      <c r="T100" s="128">
        <f>IFERROR(FS!T105/FS!S105-1,"")</f>
        <v>3.5609852451054413E-2</v>
      </c>
    </row>
    <row r="101" spans="2:20" x14ac:dyDescent="0.45">
      <c r="B101" s="57"/>
      <c r="C101" s="62"/>
      <c r="D101" s="127" t="str">
        <f>IFERROR(FS!D106/FS!C106-1,"")</f>
        <v/>
      </c>
      <c r="E101" s="127" t="str">
        <f>IFERROR(FS!E106/FS!D106-1,"")</f>
        <v/>
      </c>
      <c r="F101" s="127" t="str">
        <f>IFERROR(FS!F106/FS!E106-1,"")</f>
        <v/>
      </c>
      <c r="G101" s="127" t="str">
        <f>IFERROR(FS!G106/FS!F106-1,"")</f>
        <v/>
      </c>
      <c r="H101" s="127" t="str">
        <f>IFERROR(FS!H106/FS!G106-1,"")</f>
        <v/>
      </c>
      <c r="I101" s="127" t="str">
        <f>IFERROR(FS!I106/FS!H106-1,"")</f>
        <v/>
      </c>
      <c r="J101" s="127" t="str">
        <f>IFERROR(FS!J106/FS!I106-1,"")</f>
        <v/>
      </c>
      <c r="K101" s="102" t="str">
        <f>IFERROR(FS!K106/FS!J106-1,"")</f>
        <v/>
      </c>
      <c r="L101" s="102" t="str">
        <f>IFERROR(FS!L106/FS!K106-1,"")</f>
        <v/>
      </c>
      <c r="M101" s="102" t="str">
        <f>IFERROR(FS!M106/FS!L106-1,"")</f>
        <v/>
      </c>
      <c r="N101" s="102" t="str">
        <f>IFERROR(FS!N106/FS!M106-1,"")</f>
        <v/>
      </c>
      <c r="O101" s="102" t="str">
        <f>IFERROR(FS!O106/FS!N106-1,"")</f>
        <v/>
      </c>
      <c r="P101" s="102" t="str">
        <f>IFERROR(FS!P106/FS!O106-1,"")</f>
        <v/>
      </c>
      <c r="Q101" s="102" t="str">
        <f>IFERROR(FS!Q106/FS!P106-1,"")</f>
        <v/>
      </c>
      <c r="R101" s="102" t="str">
        <f>IFERROR(FS!R106/FS!Q106-1,"")</f>
        <v/>
      </c>
      <c r="S101" s="102" t="str">
        <f>IFERROR(FS!S106/FS!R106-1,"")</f>
        <v/>
      </c>
      <c r="T101" s="102" t="str">
        <f>IFERROR(FS!T106/FS!S106-1,"")</f>
        <v/>
      </c>
    </row>
    <row r="102" spans="2:20" x14ac:dyDescent="0.45">
      <c r="B102" s="56" t="s">
        <v>105</v>
      </c>
      <c r="C102" s="62"/>
      <c r="D102" s="127" t="str">
        <f>IFERROR(FS!D107/FS!C107-1,"")</f>
        <v/>
      </c>
      <c r="E102" s="127" t="str">
        <f>IFERROR(FS!E107/FS!D107-1,"")</f>
        <v/>
      </c>
      <c r="F102" s="127" t="str">
        <f>IFERROR(FS!F107/FS!E107-1,"")</f>
        <v/>
      </c>
      <c r="G102" s="127" t="str">
        <f>IFERROR(FS!G107/FS!F107-1,"")</f>
        <v/>
      </c>
      <c r="H102" s="127" t="str">
        <f>IFERROR(FS!H107/FS!G107-1,"")</f>
        <v/>
      </c>
      <c r="I102" s="127" t="str">
        <f>IFERROR(FS!I107/FS!H107-1,"")</f>
        <v/>
      </c>
      <c r="J102" s="127" t="str">
        <f>IFERROR(FS!J107/FS!I107-1,"")</f>
        <v/>
      </c>
      <c r="K102" s="102" t="str">
        <f>IFERROR(FS!K107/FS!J107-1,"")</f>
        <v/>
      </c>
      <c r="L102" s="102" t="str">
        <f>IFERROR(FS!L107/FS!K107-1,"")</f>
        <v/>
      </c>
      <c r="M102" s="102" t="str">
        <f>IFERROR(FS!M107/FS!L107-1,"")</f>
        <v/>
      </c>
      <c r="N102" s="102" t="str">
        <f>IFERROR(FS!N107/FS!M107-1,"")</f>
        <v/>
      </c>
      <c r="O102" s="102" t="str">
        <f>IFERROR(FS!O107/FS!N107-1,"")</f>
        <v/>
      </c>
      <c r="P102" s="102" t="str">
        <f>IFERROR(FS!P107/FS!O107-1,"")</f>
        <v/>
      </c>
      <c r="Q102" s="102" t="str">
        <f>IFERROR(FS!Q107/FS!P107-1,"")</f>
        <v/>
      </c>
      <c r="R102" s="102" t="str">
        <f>IFERROR(FS!R107/FS!Q107-1,"")</f>
        <v/>
      </c>
      <c r="S102" s="102" t="str">
        <f>IFERROR(FS!S107/FS!R107-1,"")</f>
        <v/>
      </c>
      <c r="T102" s="102" t="str">
        <f>IFERROR(FS!T107/FS!S107-1,"")</f>
        <v/>
      </c>
    </row>
    <row r="103" spans="2:20" x14ac:dyDescent="0.45">
      <c r="B103" s="56" t="s">
        <v>106</v>
      </c>
      <c r="C103" s="62"/>
      <c r="D103" s="127" t="str">
        <f>IFERROR(FS!D108/FS!C108-1,"")</f>
        <v/>
      </c>
      <c r="E103" s="127" t="str">
        <f>IFERROR(FS!E108/FS!D108-1,"")</f>
        <v/>
      </c>
      <c r="F103" s="127" t="str">
        <f>IFERROR(FS!F108/FS!E108-1,"")</f>
        <v/>
      </c>
      <c r="G103" s="127" t="str">
        <f>IFERROR(FS!G108/FS!F108-1,"")</f>
        <v/>
      </c>
      <c r="H103" s="127" t="str">
        <f>IFERROR(FS!H108/FS!G108-1,"")</f>
        <v/>
      </c>
      <c r="I103" s="127" t="str">
        <f>IFERROR(FS!I108/FS!H108-1,"")</f>
        <v/>
      </c>
      <c r="J103" s="127" t="str">
        <f>IFERROR(FS!J108/FS!I108-1,"")</f>
        <v/>
      </c>
      <c r="K103" s="102" t="str">
        <f>IFERROR(FS!K108/FS!J108-1,"")</f>
        <v/>
      </c>
      <c r="L103" s="102" t="str">
        <f>IFERROR(FS!L108/FS!K108-1,"")</f>
        <v/>
      </c>
      <c r="M103" s="102" t="str">
        <f>IFERROR(FS!M108/FS!L108-1,"")</f>
        <v/>
      </c>
      <c r="N103" s="102" t="str">
        <f>IFERROR(FS!N108/FS!M108-1,"")</f>
        <v/>
      </c>
      <c r="O103" s="102" t="str">
        <f>IFERROR(FS!O108/FS!N108-1,"")</f>
        <v/>
      </c>
      <c r="P103" s="102" t="str">
        <f>IFERROR(FS!P108/FS!O108-1,"")</f>
        <v/>
      </c>
      <c r="Q103" s="102" t="str">
        <f>IFERROR(FS!Q108/FS!P108-1,"")</f>
        <v/>
      </c>
      <c r="R103" s="102" t="str">
        <f>IFERROR(FS!R108/FS!Q108-1,"")</f>
        <v/>
      </c>
      <c r="S103" s="102" t="str">
        <f>IFERROR(FS!S108/FS!R108-1,"")</f>
        <v/>
      </c>
      <c r="T103" s="102" t="str">
        <f>IFERROR(FS!T108/FS!S108-1,"")</f>
        <v/>
      </c>
    </row>
    <row r="104" spans="2:20" x14ac:dyDescent="0.45">
      <c r="B104" s="61" t="s">
        <v>107</v>
      </c>
      <c r="C104" s="62"/>
      <c r="D104" s="127">
        <f>IFERROR(FS!D109/FS!C109-1,"")</f>
        <v>-2.0874572995805973E-3</v>
      </c>
      <c r="E104" s="127">
        <f>IFERROR(FS!E109/FS!D109-1,"")</f>
        <v>3.595837773862387E-2</v>
      </c>
      <c r="F104" s="127">
        <f>IFERROR(FS!F109/FS!E109-1,"")</f>
        <v>1.8785017064599341E-2</v>
      </c>
      <c r="G104" s="127">
        <f>IFERROR(FS!G109/FS!F109-1,"")</f>
        <v>1.5310906699574689E-2</v>
      </c>
      <c r="H104" s="127">
        <f>IFERROR(FS!H109/FS!G109-1,"")</f>
        <v>4.9265190216929655E-2</v>
      </c>
      <c r="I104" s="127">
        <f>IFERROR(FS!I109/FS!H109-1,"")</f>
        <v>3.0864462143886939E-4</v>
      </c>
      <c r="J104" s="127">
        <f>IFERROR(FS!J109/FS!I109-1,"")</f>
        <v>2.0255696021713732E-3</v>
      </c>
      <c r="K104" s="127">
        <f>IFERROR(FS!K109/FS!J109-1,"")</f>
        <v>3.8300630487309029E-4</v>
      </c>
      <c r="L104" s="127">
        <f>IFERROR(FS!L109/FS!K109-1,"")</f>
        <v>3.7905957125428102E-4</v>
      </c>
      <c r="M104" s="127">
        <f>IFERROR(FS!M109/FS!L109-1,"")</f>
        <v>2.5356508617235818E-4</v>
      </c>
      <c r="N104" s="127">
        <f>IFERROR(FS!N109/FS!M109-1,"")</f>
        <v>4.2023325229489927E-4</v>
      </c>
      <c r="O104" s="127">
        <f>IFERROR(FS!O109/FS!N109-1,"")</f>
        <v>-3.2513537076661603E-4</v>
      </c>
      <c r="P104" s="127">
        <f>IFERROR(FS!P109/FS!O109-1,"")</f>
        <v>5.3603655939826744E-4</v>
      </c>
      <c r="Q104" s="127">
        <f>IFERROR(FS!Q109/FS!P109-1,"")</f>
        <v>8.252539357576083E-4</v>
      </c>
      <c r="R104" s="127">
        <f>IFERROR(FS!R109/FS!Q109-1,"")</f>
        <v>2.1379503985707871E-4</v>
      </c>
      <c r="S104" s="127">
        <f>IFERROR(FS!S109/FS!R109-1,"")</f>
        <v>0</v>
      </c>
      <c r="T104" s="127">
        <f>IFERROR(FS!T109/FS!S109-1,"")</f>
        <v>8.5624322442079404E-5</v>
      </c>
    </row>
    <row r="105" spans="2:20" x14ac:dyDescent="0.45">
      <c r="B105" s="61" t="s">
        <v>108</v>
      </c>
      <c r="C105" s="62"/>
      <c r="D105" s="127">
        <f>IFERROR(FS!D110/FS!C110-1,"")</f>
        <v>2.5917846121102479</v>
      </c>
      <c r="E105" s="127">
        <f>IFERROR(FS!E110/FS!D110-1,"")</f>
        <v>-0.25008888362171133</v>
      </c>
      <c r="F105" s="127">
        <f>IFERROR(FS!F110/FS!E110-1,"")</f>
        <v>0.39875943265773772</v>
      </c>
      <c r="G105" s="127">
        <f>IFERROR(FS!G110/FS!F110-1,"")</f>
        <v>7.4539600045192556E-2</v>
      </c>
      <c r="H105" s="127">
        <f>IFERROR(FS!H110/FS!G110-1,"")</f>
        <v>-0.16744210498646273</v>
      </c>
      <c r="I105" s="127">
        <f>IFERROR(FS!I110/FS!H110-1,"")</f>
        <v>0</v>
      </c>
      <c r="J105" s="127">
        <f>IFERROR(FS!J110/FS!I110-1,"")</f>
        <v>8.0226060051147741E-2</v>
      </c>
      <c r="K105" s="127">
        <f>IFERROR(FS!K110/FS!J110-1,"")</f>
        <v>0</v>
      </c>
      <c r="L105" s="127">
        <f>IFERROR(FS!L110/FS!K110-1,"")</f>
        <v>1.8734436195709359</v>
      </c>
      <c r="M105" s="127">
        <f>IFERROR(FS!M110/FS!L110-1,"")</f>
        <v>-1.2214974774188425E-3</v>
      </c>
      <c r="N105" s="127">
        <f>IFERROR(FS!N110/FS!M110-1,"")</f>
        <v>2.0903000514681747E-2</v>
      </c>
      <c r="O105" s="127">
        <f>IFERROR(FS!O110/FS!N110-1,"")</f>
        <v>7.7445549346299991E-4</v>
      </c>
      <c r="P105" s="127">
        <f>IFERROR(FS!P110/FS!O110-1,"")</f>
        <v>3.9871592512064069E-6</v>
      </c>
      <c r="Q105" s="127">
        <f>IFERROR(FS!Q110/FS!P110-1,"")</f>
        <v>2.6130484580917379E-3</v>
      </c>
      <c r="R105" s="127">
        <f>IFERROR(FS!R110/FS!Q110-1,"")</f>
        <v>1.7261290495751425E-4</v>
      </c>
      <c r="S105" s="127">
        <f>IFERROR(FS!S110/FS!R110-1,"")</f>
        <v>0</v>
      </c>
      <c r="T105" s="127">
        <f>IFERROR(FS!T110/FS!S110-1,"")</f>
        <v>-3.9760655881071472E-6</v>
      </c>
    </row>
    <row r="106" spans="2:20" x14ac:dyDescent="0.45">
      <c r="B106" s="61" t="s">
        <v>109</v>
      </c>
      <c r="C106" s="62"/>
      <c r="D106" s="127">
        <f>IFERROR(FS!D111/FS!C111-1,"")</f>
        <v>0.1900038413728764</v>
      </c>
      <c r="E106" s="127">
        <f>IFERROR(FS!E111/FS!D111-1,"")</f>
        <v>-3.5033841872311733E-2</v>
      </c>
      <c r="F106" s="127">
        <f>IFERROR(FS!F111/FS!E111-1,"")</f>
        <v>0.10086215421682421</v>
      </c>
      <c r="G106" s="127">
        <f>IFERROR(FS!G111/FS!F111-1,"")</f>
        <v>0.24702047002830496</v>
      </c>
      <c r="H106" s="127">
        <f>IFERROR(FS!H111/FS!G111-1,"")</f>
        <v>-0.41142760595257122</v>
      </c>
      <c r="I106" s="127">
        <f>IFERROR(FS!I111/FS!H111-1,"")</f>
        <v>8.4567896564170519E-2</v>
      </c>
      <c r="J106" s="127">
        <f>IFERROR(FS!J111/FS!I111-1,"")</f>
        <v>-2.2659983298418673E-2</v>
      </c>
      <c r="K106" s="127">
        <f>IFERROR(FS!K111/FS!J111-1,"")</f>
        <v>-0.19302283057092173</v>
      </c>
      <c r="L106" s="127">
        <f>IFERROR(FS!L111/FS!K111-1,"")</f>
        <v>0.16537445536967832</v>
      </c>
      <c r="M106" s="127">
        <f>IFERROR(FS!M111/FS!L111-1,"")</f>
        <v>-0.79153244768897624</v>
      </c>
      <c r="N106" s="127">
        <f>IFERROR(FS!N111/FS!M111-1,"")</f>
        <v>-7.689956283950826</v>
      </c>
      <c r="O106" s="127">
        <f>IFERROR(FS!O111/FS!N111-1,"")</f>
        <v>8.9405210391910739E-3</v>
      </c>
      <c r="P106" s="127">
        <f>IFERROR(FS!P111/FS!O111-1,"")</f>
        <v>0.26120384158998355</v>
      </c>
      <c r="Q106" s="127">
        <f>IFERROR(FS!Q111/FS!P111-1,"")</f>
        <v>-6.630524618014233E-2</v>
      </c>
      <c r="R106" s="127">
        <f>IFERROR(FS!R111/FS!Q111-1,"")</f>
        <v>-0.49564304620990418</v>
      </c>
      <c r="S106" s="127">
        <f>IFERROR(FS!S111/FS!R111-1,"")</f>
        <v>-0.23179433306917452</v>
      </c>
      <c r="T106" s="127">
        <f>IFERROR(FS!T111/FS!S111-1,"")</f>
        <v>-0.237088269026837</v>
      </c>
    </row>
    <row r="107" spans="2:20" x14ac:dyDescent="0.45">
      <c r="B107" s="64" t="s">
        <v>110</v>
      </c>
      <c r="C107" s="65"/>
      <c r="D107" s="128">
        <f>IFERROR(FS!D112/FS!C112-1,"")</f>
        <v>8.0057080407737402E-2</v>
      </c>
      <c r="E107" s="128">
        <f>IFERROR(FS!E112/FS!D112-1,"")</f>
        <v>3.1993646614982829E-3</v>
      </c>
      <c r="F107" s="128">
        <f>IFERROR(FS!F112/FS!E112-1,"")</f>
        <v>5.4470798736732995E-2</v>
      </c>
      <c r="G107" s="128">
        <f>IFERROR(FS!G112/FS!F112-1,"")</f>
        <v>0.10346770228059188</v>
      </c>
      <c r="H107" s="128">
        <f>IFERROR(FS!H112/FS!G112-1,"")</f>
        <v>-0.1505031054246152</v>
      </c>
      <c r="I107" s="128">
        <f>IFERROR(FS!I112/FS!H112-1,"")</f>
        <v>2.5037101510700044E-2</v>
      </c>
      <c r="J107" s="128">
        <f>IFERROR(FS!J112/FS!I112-1,"")</f>
        <v>-4.0634059575802572E-3</v>
      </c>
      <c r="K107" s="128">
        <f>IFERROR(FS!K112/FS!J112-1,"")</f>
        <v>-5.8576529466306537E-2</v>
      </c>
      <c r="L107" s="128">
        <f>IFERROR(FS!L112/FS!K112-1,"")</f>
        <v>8.7047728799809265E-2</v>
      </c>
      <c r="M107" s="128">
        <f>IFERROR(FS!M112/FS!L112-1,"")</f>
        <v>-0.22161775583248555</v>
      </c>
      <c r="N107" s="128">
        <f>IFERROR(FS!N112/FS!M112-1,"")</f>
        <v>-0.57487530813345811</v>
      </c>
      <c r="O107" s="128">
        <f>IFERROR(FS!O112/FS!N112-1,"")</f>
        <v>-1.1055015903903231E-2</v>
      </c>
      <c r="P107" s="128">
        <f>IFERROR(FS!P112/FS!O112-1,"")</f>
        <v>-0.31350774708092188</v>
      </c>
      <c r="Q107" s="128">
        <f>IFERROR(FS!Q112/FS!P112-1,"")</f>
        <v>0.14986029996713879</v>
      </c>
      <c r="R107" s="128">
        <f>IFERROR(FS!R112/FS!Q112-1,"")</f>
        <v>0.89110085246809057</v>
      </c>
      <c r="S107" s="128">
        <f>IFERROR(FS!S112/FS!R112-1,"")</f>
        <v>0.1110701516088759</v>
      </c>
      <c r="T107" s="128">
        <f>IFERROR(FS!T112/FS!S112-1,"")</f>
        <v>7.865260475936342E-2</v>
      </c>
    </row>
    <row r="108" spans="2:20" x14ac:dyDescent="0.45">
      <c r="B108" s="56" t="s">
        <v>111</v>
      </c>
      <c r="C108" s="62"/>
      <c r="D108" s="127" t="str">
        <f>IFERROR(FS!D113/FS!C113-1,"")</f>
        <v/>
      </c>
      <c r="E108" s="127" t="str">
        <f>IFERROR(FS!E113/FS!D113-1,"")</f>
        <v/>
      </c>
      <c r="F108" s="127" t="str">
        <f>IFERROR(FS!F113/FS!E113-1,"")</f>
        <v/>
      </c>
      <c r="G108" s="127" t="str">
        <f>IFERROR(FS!G113/FS!F113-1,"")</f>
        <v/>
      </c>
      <c r="H108" s="127" t="str">
        <f>IFERROR(FS!H113/FS!G113-1,"")</f>
        <v/>
      </c>
      <c r="I108" s="127" t="str">
        <f>IFERROR(FS!I113/FS!H113-1,"")</f>
        <v/>
      </c>
      <c r="J108" s="127" t="str">
        <f>IFERROR(FS!J113/FS!I113-1,"")</f>
        <v/>
      </c>
      <c r="K108" s="102" t="str">
        <f>IFERROR(FS!K113/FS!J113-1,"")</f>
        <v/>
      </c>
      <c r="L108" s="102" t="str">
        <f>IFERROR(FS!L113/FS!K113-1,"")</f>
        <v/>
      </c>
      <c r="M108" s="102" t="str">
        <f>IFERROR(FS!M113/FS!L113-1,"")</f>
        <v/>
      </c>
      <c r="N108" s="102" t="str">
        <f>IFERROR(FS!N113/FS!M113-1,"")</f>
        <v/>
      </c>
      <c r="O108" s="127" t="str">
        <f>IFERROR(FS!O113/FS!N113-1,"")</f>
        <v/>
      </c>
      <c r="P108" s="127" t="str">
        <f>IFERROR(FS!P113/FS!O113-1,"")</f>
        <v/>
      </c>
      <c r="Q108" s="127" t="str">
        <f>IFERROR(FS!Q113/FS!P113-1,"")</f>
        <v/>
      </c>
      <c r="R108" s="127" t="str">
        <f>IFERROR(FS!R113/FS!Q113-1,"")</f>
        <v/>
      </c>
      <c r="S108" s="127" t="str">
        <f>IFERROR(FS!S113/FS!R113-1,"")</f>
        <v/>
      </c>
      <c r="T108" s="127" t="str">
        <f>IFERROR(FS!T113/FS!S113-1,"")</f>
        <v/>
      </c>
    </row>
    <row r="109" spans="2:20" x14ac:dyDescent="0.45">
      <c r="B109" s="61" t="s">
        <v>112</v>
      </c>
      <c r="C109" s="67"/>
      <c r="D109" s="129">
        <f>IFERROR(FS!D114/FS!C114-1,"")</f>
        <v>-0.47637238256932657</v>
      </c>
      <c r="E109" s="127">
        <f>IFERROR(FS!E114/FS!D114-1,"")</f>
        <v>5.7279113753039717</v>
      </c>
      <c r="F109" s="127">
        <f>IFERROR(FS!F114/FS!E114-1,"")</f>
        <v>16.605742971887551</v>
      </c>
      <c r="G109" s="127">
        <f>IFERROR(FS!G114/FS!F114-1,"")</f>
        <v>-5.5476603791661638E-2</v>
      </c>
      <c r="H109" s="127">
        <f>IFERROR(FS!H114/FS!G114-1,"")</f>
        <v>1.1033852336480199</v>
      </c>
      <c r="I109" s="127">
        <f>IFERROR(FS!I114/FS!H114-1,"")</f>
        <v>4.8522620543003159E-2</v>
      </c>
      <c r="J109" s="127">
        <f>IFERROR(FS!J114/FS!I114-1,"")</f>
        <v>1.771693637934546E-2</v>
      </c>
      <c r="K109" s="127">
        <f>IFERROR(FS!K114/FS!J114-1,"")</f>
        <v>0.28398500924817061</v>
      </c>
      <c r="L109" s="127">
        <f>IFERROR(FS!L114/FS!K114-1,"")</f>
        <v>0.14103817896741888</v>
      </c>
      <c r="M109" s="127">
        <f>IFERROR(FS!M114/FS!L114-1,"")</f>
        <v>9.3718006950636035E-3</v>
      </c>
      <c r="N109" s="127">
        <f>IFERROR(FS!N114/FS!M114-1,"")</f>
        <v>-2.742890624626515E-2</v>
      </c>
      <c r="O109" s="127">
        <f>IFERROR(FS!O114/FS!N114-1,"")</f>
        <v>0.12270967083576401</v>
      </c>
      <c r="P109" s="127">
        <f>IFERROR(FS!P114/FS!O114-1,"")</f>
        <v>0.13479995057300309</v>
      </c>
      <c r="Q109" s="127">
        <f>IFERROR(FS!Q114/FS!P114-1,"")</f>
        <v>-6.5862575275299151E-2</v>
      </c>
      <c r="R109" s="127">
        <f>IFERROR(FS!R114/FS!Q114-1,"")</f>
        <v>-0.1336862759859897</v>
      </c>
      <c r="S109" s="127">
        <f>IFERROR(FS!S114/FS!R114-1,"")</f>
        <v>-2.7795794265304763E-2</v>
      </c>
      <c r="T109" s="127">
        <f>IFERROR(FS!T114/FS!S114-1,"")</f>
        <v>5.31727862356699E-2</v>
      </c>
    </row>
    <row r="110" spans="2:20" x14ac:dyDescent="0.45">
      <c r="B110" s="61" t="s">
        <v>113</v>
      </c>
      <c r="C110" s="67"/>
      <c r="D110" s="129" t="str">
        <f>IFERROR(FS!D115/FS!C115-1,"")</f>
        <v/>
      </c>
      <c r="E110" s="127" t="str">
        <f>IFERROR(FS!E115/FS!D115-1,"")</f>
        <v/>
      </c>
      <c r="F110" s="127" t="str">
        <f>IFERROR(FS!F115/FS!E115-1,"")</f>
        <v/>
      </c>
      <c r="G110" s="127" t="str">
        <f>IFERROR(FS!G115/FS!F115-1,"")</f>
        <v/>
      </c>
      <c r="H110" s="127" t="str">
        <f>IFERROR(FS!H115/FS!G115-1,"")</f>
        <v/>
      </c>
      <c r="I110" s="127">
        <f>IFERROR(FS!I115/FS!H115-1,"")</f>
        <v>0</v>
      </c>
      <c r="J110" s="127">
        <f>IFERROR(FS!J115/FS!I115-1,"")</f>
        <v>-9.5626187433071053E-3</v>
      </c>
      <c r="K110" s="127">
        <f>IFERROR(FS!K115/FS!J115-1,"")</f>
        <v>-3.3086846656462332E-2</v>
      </c>
      <c r="L110" s="127">
        <f>IFERROR(FS!L115/FS!K115-1,"")</f>
        <v>-0.66720922682922423</v>
      </c>
      <c r="M110" s="127">
        <f>IFERROR(FS!M115/FS!L115-1,"")</f>
        <v>-0.36872197157528219</v>
      </c>
      <c r="N110" s="127">
        <f>IFERROR(FS!N115/FS!M115-1,"")</f>
        <v>-9.153539082262796E-6</v>
      </c>
      <c r="O110" s="127">
        <f>IFERROR(FS!O115/FS!N115-1,"")</f>
        <v>-1.0731093634586131E-5</v>
      </c>
      <c r="P110" s="127">
        <f>IFERROR(FS!P115/FS!O115-1,"")</f>
        <v>1.5592446375167768E-5</v>
      </c>
      <c r="Q110" s="127">
        <f>IFERROR(FS!Q115/FS!P115-1,"")</f>
        <v>-4.8611617855520706E-6</v>
      </c>
      <c r="R110" s="127">
        <f>IFERROR(FS!R115/FS!Q115-1,"")</f>
        <v>1.0731093634586131E-5</v>
      </c>
      <c r="S110" s="127">
        <f>IFERROR(FS!S115/FS!R115-1,"")</f>
        <v>-2.3039410795400173E-5</v>
      </c>
      <c r="T110" s="127">
        <f>IFERROR(FS!T115/FS!S115-1,"")</f>
        <v>1.5774901809262332E-6</v>
      </c>
    </row>
    <row r="111" spans="2:20" x14ac:dyDescent="0.45">
      <c r="B111" s="61" t="s">
        <v>114</v>
      </c>
      <c r="C111" s="63"/>
      <c r="D111" s="127" t="str">
        <f>IFERROR(FS!D116/FS!C116-1,"")</f>
        <v/>
      </c>
      <c r="E111" s="127" t="str">
        <f>IFERROR(FS!E116/FS!D116-1,"")</f>
        <v/>
      </c>
      <c r="F111" s="127">
        <f>IFERROR(FS!F116/FS!E116-1,"")</f>
        <v>-0.99844037015215059</v>
      </c>
      <c r="G111" s="127">
        <f>IFERROR(FS!G116/FS!F116-1,"")</f>
        <v>0</v>
      </c>
      <c r="H111" s="127">
        <f>IFERROR(FS!H116/FS!G116-1,"")</f>
        <v>0.14563917520766467</v>
      </c>
      <c r="I111" s="127">
        <f>IFERROR(FS!I116/FS!H116-1,"")</f>
        <v>8.6557622700824677E-3</v>
      </c>
      <c r="J111" s="127">
        <f>IFERROR(FS!J116/FS!I116-1,"")</f>
        <v>0</v>
      </c>
      <c r="K111" s="127">
        <f>IFERROR(FS!K116/FS!J116-1,"")</f>
        <v>0</v>
      </c>
      <c r="L111" s="127">
        <f>IFERROR(FS!L116/FS!K116-1,"")</f>
        <v>-1</v>
      </c>
      <c r="M111" s="127" t="str">
        <f>IFERROR(FS!M116/FS!L116-1,"")</f>
        <v/>
      </c>
      <c r="N111" s="127" t="str">
        <f>IFERROR(FS!N116/FS!M116-1,"")</f>
        <v/>
      </c>
      <c r="O111" s="127" t="str">
        <f>IFERROR(FS!O116/FS!N116-1,"")</f>
        <v/>
      </c>
      <c r="P111" s="127" t="str">
        <f>IFERROR(FS!P116/FS!O116-1,"")</f>
        <v/>
      </c>
      <c r="Q111" s="127">
        <f>IFERROR(FS!Q116/FS!P116-1,"")</f>
        <v>4.9742016920412802E-2</v>
      </c>
      <c r="R111" s="127">
        <f>IFERROR(FS!R116/FS!Q116-1,"")</f>
        <v>-0.46186222050921377</v>
      </c>
      <c r="S111" s="127">
        <f>IFERROR(FS!S116/FS!R116-1,"")</f>
        <v>0.21399761516094373</v>
      </c>
      <c r="T111" s="127">
        <f>IFERROR(FS!T116/FS!S116-1,"")</f>
        <v>-4.6902306115097714E-2</v>
      </c>
    </row>
    <row r="112" spans="2:20" x14ac:dyDescent="0.45">
      <c r="B112" s="61" t="s">
        <v>115</v>
      </c>
      <c r="C112" s="67"/>
      <c r="D112" s="129">
        <f>IFERROR(FS!D117/FS!C117-1,"")</f>
        <v>-0.23227157326454251</v>
      </c>
      <c r="E112" s="127">
        <f>IFERROR(FS!E117/FS!D117-1,"")</f>
        <v>-8.5176625949158091E-2</v>
      </c>
      <c r="F112" s="127">
        <f>IFERROR(FS!F117/FS!E117-1,"")</f>
        <v>-0.11088389002499432</v>
      </c>
      <c r="G112" s="127">
        <f>IFERROR(FS!G117/FS!F117-1,"")</f>
        <v>-8.4123810525999265E-2</v>
      </c>
      <c r="H112" s="127">
        <f>IFERROR(FS!H117/FS!G117-1,"")</f>
        <v>-5.9466557242511264E-2</v>
      </c>
      <c r="I112" s="127">
        <f>IFERROR(FS!I117/FS!H117-1,"")</f>
        <v>1.9789885169802179E-2</v>
      </c>
      <c r="J112" s="127">
        <f>IFERROR(FS!J117/FS!I117-1,"")</f>
        <v>2.6730097884865467E-2</v>
      </c>
      <c r="K112" s="127">
        <f>IFERROR(FS!K117/FS!J117-1,"")</f>
        <v>-0.26784226140871359</v>
      </c>
      <c r="L112" s="127">
        <f>IFERROR(FS!L117/FS!K117-1,"")</f>
        <v>-1</v>
      </c>
      <c r="M112" s="127" t="str">
        <f>IFERROR(FS!M117/FS!L117-1,"")</f>
        <v/>
      </c>
      <c r="N112" s="127" t="str">
        <f>IFERROR(FS!N117/FS!M117-1,"")</f>
        <v/>
      </c>
      <c r="O112" s="127" t="str">
        <f>IFERROR(FS!O117/FS!N117-1,"")</f>
        <v/>
      </c>
      <c r="P112" s="127" t="str">
        <f>IFERROR(FS!P117/FS!O117-1,"")</f>
        <v/>
      </c>
      <c r="Q112" s="127" t="str">
        <f>IFERROR(FS!Q117/FS!P117-1,"")</f>
        <v/>
      </c>
      <c r="R112" s="127" t="str">
        <f>IFERROR(FS!R117/FS!Q117-1,"")</f>
        <v/>
      </c>
      <c r="S112" s="127" t="str">
        <f>IFERROR(FS!S117/FS!R117-1,"")</f>
        <v/>
      </c>
      <c r="T112" s="130" t="str">
        <f>IFERROR(FS!T117/FS!S117-1,"")</f>
        <v/>
      </c>
    </row>
    <row r="113" spans="2:20" x14ac:dyDescent="0.45">
      <c r="B113" s="64" t="s">
        <v>116</v>
      </c>
      <c r="C113" s="65"/>
      <c r="D113" s="128">
        <f>IFERROR(FS!D118/FS!C118-1,"")</f>
        <v>-0.24745992194126532</v>
      </c>
      <c r="E113" s="128">
        <f>IFERROR(FS!E118/FS!D118-1,"")</f>
        <v>0.50402414486921532</v>
      </c>
      <c r="F113" s="128">
        <f>IFERROR(FS!F118/FS!E118-1,"")</f>
        <v>2.9274247491638796</v>
      </c>
      <c r="G113" s="128">
        <f>IFERROR(FS!G118/FS!F118-1,"")</f>
        <v>-5.9245587178111014E-2</v>
      </c>
      <c r="H113" s="128">
        <f>IFERROR(FS!H118/FS!G118-1,"")</f>
        <v>1.4416820594840449</v>
      </c>
      <c r="I113" s="128">
        <f>IFERROR(FS!I118/FS!H118-1,"")</f>
        <v>3.741289006805526E-2</v>
      </c>
      <c r="J113" s="128">
        <f>IFERROR(FS!J118/FS!I118-1,"")</f>
        <v>1.2903440114221842E-2</v>
      </c>
      <c r="K113" s="128">
        <f>IFERROR(FS!K118/FS!J118-1,"")</f>
        <v>0.19713533990103604</v>
      </c>
      <c r="L113" s="128">
        <f>IFERROR(FS!L118/FS!K118-1,"")</f>
        <v>-1.6214449076774273E-2</v>
      </c>
      <c r="M113" s="128">
        <f>IFERROR(FS!M118/FS!L118-1,"")</f>
        <v>-1.006982490032482E-2</v>
      </c>
      <c r="N113" s="128">
        <f>IFERROR(FS!N118/FS!M118-1,"")</f>
        <v>-2.6529796518789173E-2</v>
      </c>
      <c r="O113" s="128">
        <f>IFERROR(FS!O118/FS!N118-1,"")</f>
        <v>0.11857596761368905</v>
      </c>
      <c r="P113" s="128">
        <f>IFERROR(FS!P118/FS!O118-1,"")</f>
        <v>0.16534062523471227</v>
      </c>
      <c r="Q113" s="128">
        <f>IFERROR(FS!Q118/FS!P118-1,"")</f>
        <v>-6.0728412315091629E-2</v>
      </c>
      <c r="R113" s="128">
        <f>IFERROR(FS!R118/FS!Q118-1,"")</f>
        <v>-0.1408977357606509</v>
      </c>
      <c r="S113" s="128">
        <f>IFERROR(FS!S118/FS!R118-1,"")</f>
        <v>-2.1880660740090208E-2</v>
      </c>
      <c r="T113" s="128">
        <f>IFERROR(FS!T118/FS!S118-1,"")</f>
        <v>4.8850279095055127E-2</v>
      </c>
    </row>
    <row r="114" spans="2:20" x14ac:dyDescent="0.45">
      <c r="B114" s="56" t="s">
        <v>117</v>
      </c>
      <c r="C114" s="62"/>
      <c r="D114" s="127" t="str">
        <f>IFERROR(FS!D119/FS!C119-1,"")</f>
        <v/>
      </c>
      <c r="E114" s="127" t="str">
        <f>IFERROR(FS!E119/FS!D119-1,"")</f>
        <v/>
      </c>
      <c r="F114" s="127" t="str">
        <f>IFERROR(FS!F119/FS!E119-1,"")</f>
        <v/>
      </c>
      <c r="G114" s="127" t="str">
        <f>IFERROR(FS!G119/FS!F119-1,"")</f>
        <v/>
      </c>
      <c r="H114" s="127" t="str">
        <f>IFERROR(FS!H119/FS!G119-1,"")</f>
        <v/>
      </c>
      <c r="I114" s="127" t="str">
        <f>IFERROR(FS!I119/FS!H119-1,"")</f>
        <v/>
      </c>
      <c r="J114" s="127" t="str">
        <f>IFERROR(FS!J119/FS!I119-1,"")</f>
        <v/>
      </c>
      <c r="K114" s="127" t="str">
        <f>IFERROR(FS!K119/FS!J119-1,"")</f>
        <v/>
      </c>
      <c r="L114" s="127" t="str">
        <f>IFERROR(FS!L119/FS!K119-1,"")</f>
        <v/>
      </c>
      <c r="M114" s="127" t="str">
        <f>IFERROR(FS!M119/FS!L119-1,"")</f>
        <v/>
      </c>
      <c r="N114" s="127" t="str">
        <f>IFERROR(FS!N119/FS!M119-1,"")</f>
        <v/>
      </c>
      <c r="O114" s="127" t="str">
        <f>IFERROR(FS!O119/FS!N119-1,"")</f>
        <v/>
      </c>
      <c r="P114" s="127" t="str">
        <f>IFERROR(FS!P119/FS!O119-1,"")</f>
        <v/>
      </c>
      <c r="Q114" s="127" t="str">
        <f>IFERROR(FS!Q119/FS!P119-1,"")</f>
        <v/>
      </c>
      <c r="R114" s="127" t="str">
        <f>IFERROR(FS!R119/FS!Q119-1,"")</f>
        <v/>
      </c>
      <c r="S114" s="127" t="str">
        <f>IFERROR(FS!S119/FS!R119-1,"")</f>
        <v/>
      </c>
      <c r="T114" s="127" t="str">
        <f>IFERROR(FS!T119/FS!S119-1,"")</f>
        <v/>
      </c>
    </row>
    <row r="115" spans="2:20" x14ac:dyDescent="0.45">
      <c r="B115" s="61" t="s">
        <v>112</v>
      </c>
      <c r="C115" s="67"/>
      <c r="D115" s="129">
        <f>IFERROR(FS!D120/FS!C120-1,"")</f>
        <v>3.7961899791231737</v>
      </c>
      <c r="E115" s="127">
        <f>IFERROR(FS!E120/FS!D120-1,"")</f>
        <v>-0.79024974155285921</v>
      </c>
      <c r="F115" s="127">
        <f>IFERROR(FS!F120/FS!E120-1,"")</f>
        <v>3.9958495460440986</v>
      </c>
      <c r="G115" s="127">
        <f>IFERROR(FS!G120/FS!F120-1,"")</f>
        <v>-3.3854301884833071E-2</v>
      </c>
      <c r="H115" s="127">
        <f>IFERROR(FS!H120/FS!G120-1,"")</f>
        <v>0.79609824259687212</v>
      </c>
      <c r="I115" s="127">
        <f>IFERROR(FS!I120/FS!H120-1,"")</f>
        <v>9.7845601436266083E-3</v>
      </c>
      <c r="J115" s="127">
        <f>IFERROR(FS!J120/FS!I120-1,"")</f>
        <v>1.5877855809405279</v>
      </c>
      <c r="K115" s="127">
        <f>IFERROR(FS!K120/FS!J120-1,"")</f>
        <v>-0.48637352570708803</v>
      </c>
      <c r="L115" s="127">
        <f>IFERROR(FS!L120/FS!K120-1,"")</f>
        <v>0.27459592018727008</v>
      </c>
      <c r="M115" s="127">
        <f>IFERROR(FS!M120/FS!L120-1,"")</f>
        <v>2.8632617190232912E-2</v>
      </c>
      <c r="N115" s="127">
        <f>IFERROR(FS!N120/FS!M120-1,"")</f>
        <v>1.2818616446905224</v>
      </c>
      <c r="O115" s="127">
        <f>IFERROR(FS!O120/FS!N120-1,"")</f>
        <v>-0.51604046117962776</v>
      </c>
      <c r="P115" s="127">
        <f>IFERROR(FS!P120/FS!O120-1,"")</f>
        <v>0.14492198363142061</v>
      </c>
      <c r="Q115" s="127">
        <f>IFERROR(FS!Q120/FS!P120-1,"")</f>
        <v>-0.7846115627048742</v>
      </c>
      <c r="R115" s="127">
        <f>IFERROR(FS!R120/FS!Q120-1,"")</f>
        <v>-0.10878887604663645</v>
      </c>
      <c r="S115" s="127">
        <f>IFERROR(FS!S120/FS!R120-1,"")</f>
        <v>1.5430902856029101</v>
      </c>
      <c r="T115" s="127">
        <f>IFERROR(FS!T120/FS!S120-1,"")</f>
        <v>-0.59796827483607917</v>
      </c>
    </row>
    <row r="116" spans="2:20" x14ac:dyDescent="0.45">
      <c r="B116" s="61" t="s">
        <v>118</v>
      </c>
      <c r="C116" s="62"/>
      <c r="D116" s="127">
        <f>IFERROR(FS!D121/FS!C121-1,"")</f>
        <v>0.28021154963162243</v>
      </c>
      <c r="E116" s="127">
        <f>IFERROR(FS!E121/FS!D121-1,"")</f>
        <v>0.57687991021324359</v>
      </c>
      <c r="F116" s="127">
        <f>IFERROR(FS!F121/FS!E121-1,"")</f>
        <v>-6.2830317256000634E-2</v>
      </c>
      <c r="G116" s="127">
        <f>IFERROR(FS!G121/FS!F121-1,"")</f>
        <v>-0.25744110137995668</v>
      </c>
      <c r="H116" s="127">
        <f>IFERROR(FS!H121/FS!G121-1,"")</f>
        <v>0.77666797232014617</v>
      </c>
      <c r="I116" s="127">
        <f>IFERROR(FS!I121/FS!H121-1,"")</f>
        <v>-0.3121317900667524</v>
      </c>
      <c r="J116" s="127">
        <f>IFERROR(FS!J121/FS!I121-1,"")</f>
        <v>0.39741101476113316</v>
      </c>
      <c r="K116" s="127">
        <f>IFERROR(FS!K121/FS!J121-1,"")</f>
        <v>0.1373343527013251</v>
      </c>
      <c r="L116" s="127">
        <f>IFERROR(FS!L121/FS!K121-1,"")</f>
        <v>0.22832687266127416</v>
      </c>
      <c r="M116" s="127">
        <f>IFERROR(FS!M121/FS!L121-1,"")</f>
        <v>2.3559024660292804E-2</v>
      </c>
      <c r="N116" s="127">
        <f>IFERROR(FS!N121/FS!M121-1,"")</f>
        <v>0.70743438551101478</v>
      </c>
      <c r="O116" s="127">
        <f>IFERROR(FS!O121/FS!N121-1,"")</f>
        <v>-0.21787047923870273</v>
      </c>
      <c r="P116" s="127">
        <f>IFERROR(FS!P121/FS!O121-1,"")</f>
        <v>-0.45062778287078475</v>
      </c>
      <c r="Q116" s="127">
        <f>IFERROR(FS!Q121/FS!P121-1,"")</f>
        <v>0.28594818476636985</v>
      </c>
      <c r="R116" s="127">
        <f>IFERROR(FS!R121/FS!Q121-1,"")</f>
        <v>0.1546041700721239</v>
      </c>
      <c r="S116" s="127">
        <f>IFERROR(FS!S121/FS!R121-1,"")</f>
        <v>0.16258857133123583</v>
      </c>
      <c r="T116" s="127">
        <f>IFERROR(FS!T121/FS!S121-1,"")</f>
        <v>-0.172445619431146</v>
      </c>
    </row>
    <row r="117" spans="2:20" x14ac:dyDescent="0.45">
      <c r="B117" s="61" t="s">
        <v>119</v>
      </c>
      <c r="C117" s="62"/>
      <c r="D117" s="127">
        <f>IFERROR(FS!D122/FS!C122-1,"")</f>
        <v>-0.20093241532619099</v>
      </c>
      <c r="E117" s="127">
        <f>IFERROR(FS!E122/FS!D122-1,"")</f>
        <v>2.9171979444380103E-2</v>
      </c>
      <c r="F117" s="127">
        <f>IFERROR(FS!F122/FS!E122-1,"")</f>
        <v>9.7799969965460365E-2</v>
      </c>
      <c r="G117" s="127">
        <f>IFERROR(FS!G122/FS!F122-1,"")</f>
        <v>-0.54898943264594235</v>
      </c>
      <c r="H117" s="127">
        <f>IFERROR(FS!H122/FS!G122-1,"")</f>
        <v>-1.7591750075826473E-2</v>
      </c>
      <c r="I117" s="127">
        <f>IFERROR(FS!I122/FS!H122-1,"")</f>
        <v>-8.0194504476690298E-2</v>
      </c>
      <c r="J117" s="127">
        <f>IFERROR(FS!J122/FS!I122-1,"")</f>
        <v>-0.28953377527901403</v>
      </c>
      <c r="K117" s="127">
        <f>IFERROR(FS!K122/FS!J122-1,"")</f>
        <v>-5.4050574573624721E-2</v>
      </c>
      <c r="L117" s="127">
        <f>IFERROR(FS!L122/FS!K122-1,"")</f>
        <v>4.8695217879885178E-2</v>
      </c>
      <c r="M117" s="127">
        <f>IFERROR(FS!M122/FS!L122-1,"")</f>
        <v>-9.6120486962733231E-2</v>
      </c>
      <c r="N117" s="127">
        <f>IFERROR(FS!N122/FS!M122-1,"")</f>
        <v>-0.29958109307665726</v>
      </c>
      <c r="O117" s="127">
        <f>IFERROR(FS!O122/FS!N122-1,"")</f>
        <v>-7.9285360951073525E-2</v>
      </c>
      <c r="P117" s="127">
        <f>IFERROR(FS!P122/FS!O122-1,"")</f>
        <v>-3.3142500578509759E-2</v>
      </c>
      <c r="Q117" s="127">
        <f>IFERROR(FS!Q122/FS!P122-1,"")</f>
        <v>-3.242047184907948E-3</v>
      </c>
      <c r="R117" s="127">
        <f>IFERROR(FS!R122/FS!Q122-1,"")</f>
        <v>-1.394334166235911E-3</v>
      </c>
      <c r="S117" s="127">
        <f>IFERROR(FS!S122/FS!R122-1,"")</f>
        <v>8.7601051879770964E-5</v>
      </c>
      <c r="T117" s="127">
        <f>IFERROR(FS!T122/FS!S122-1,"")</f>
        <v>-8.7593378607531136E-5</v>
      </c>
    </row>
    <row r="118" spans="2:20" x14ac:dyDescent="0.45">
      <c r="B118" s="61" t="s">
        <v>120</v>
      </c>
      <c r="C118" s="62"/>
      <c r="D118" s="127">
        <f>IFERROR(FS!D123/FS!C123-1,"")</f>
        <v>6.6091178850822718E-2</v>
      </c>
      <c r="E118" s="127">
        <f>IFERROR(FS!E123/FS!D123-1,"")</f>
        <v>-0.22975708502024295</v>
      </c>
      <c r="F118" s="127">
        <f>IFERROR(FS!F123/FS!E123-1,"")</f>
        <v>2.5474704336399476</v>
      </c>
      <c r="G118" s="127">
        <f>IFERROR(FS!G123/FS!F123-1,"")</f>
        <v>-1</v>
      </c>
      <c r="H118" s="127" t="str">
        <f>IFERROR(FS!H123/FS!G123-1,"")</f>
        <v/>
      </c>
      <c r="I118" s="127">
        <f>IFERROR(FS!I123/FS!H123-1,"")</f>
        <v>0.48935140367860597</v>
      </c>
      <c r="J118" s="127">
        <f>IFERROR(FS!J123/FS!I123-1,"")</f>
        <v>4.7611309717257022E-2</v>
      </c>
      <c r="K118" s="127">
        <f>IFERROR(FS!K123/FS!J123-1,"")</f>
        <v>0.29129827826896237</v>
      </c>
      <c r="L118" s="127">
        <f>IFERROR(FS!L123/FS!K123-1,"")</f>
        <v>2.6666666666666616E-2</v>
      </c>
      <c r="M118" s="127">
        <f>IFERROR(FS!M123/FS!L123-1,"")</f>
        <v>-6.9441445441353777E-2</v>
      </c>
      <c r="N118" s="127">
        <f>IFERROR(FS!N123/FS!M123-1,"")</f>
        <v>0.42785508659560345</v>
      </c>
      <c r="O118" s="127">
        <f>IFERROR(FS!O123/FS!N123-1,"")</f>
        <v>0.41123424242914197</v>
      </c>
      <c r="P118" s="127">
        <f>IFERROR(FS!P123/FS!O123-1,"")</f>
        <v>3.274866380427266E-2</v>
      </c>
      <c r="Q118" s="127">
        <f>IFERROR(FS!Q123/FS!P123-1,"")</f>
        <v>-0.13018898524852174</v>
      </c>
      <c r="R118" s="127">
        <f>IFERROR(FS!R123/FS!Q123-1,"")</f>
        <v>-2.8868497608369514E-2</v>
      </c>
      <c r="S118" s="127">
        <f>IFERROR(FS!S123/FS!R123-1,"")</f>
        <v>-0.19791145125527498</v>
      </c>
      <c r="T118" s="127">
        <f>IFERROR(FS!T123/FS!S123-1,"")</f>
        <v>-0.14647956224179737</v>
      </c>
    </row>
    <row r="119" spans="2:20" x14ac:dyDescent="0.45">
      <c r="B119" s="61" t="s">
        <v>121</v>
      </c>
      <c r="C119" s="62"/>
      <c r="D119" s="127">
        <f>IFERROR(FS!D124/FS!C124-1,"")</f>
        <v>5.6438437546413089E-2</v>
      </c>
      <c r="E119" s="127">
        <f>IFERROR(FS!E124/FS!D124-1,"")</f>
        <v>0.53198369183185723</v>
      </c>
      <c r="F119" s="127">
        <f>IFERROR(FS!F124/FS!E124-1,"")</f>
        <v>0.24970175277599349</v>
      </c>
      <c r="G119" s="127">
        <f>IFERROR(FS!G124/FS!F124-1,"")</f>
        <v>-1.354824496989282E-2</v>
      </c>
      <c r="H119" s="127">
        <f>IFERROR(FS!H124/FS!G124-1,"")</f>
        <v>-1</v>
      </c>
      <c r="I119" s="127" t="str">
        <f>IFERROR(FS!I124/FS!H124-1,"")</f>
        <v/>
      </c>
      <c r="J119" s="127" t="str">
        <f>IFERROR(FS!J124/FS!I124-1,"")</f>
        <v/>
      </c>
      <c r="K119" s="127" t="str">
        <f>IFERROR(FS!K124/FS!J124-1,"")</f>
        <v/>
      </c>
      <c r="L119" s="127" t="str">
        <f>IFERROR(FS!L124/FS!K124-1,"")</f>
        <v/>
      </c>
      <c r="M119" s="127" t="str">
        <f>IFERROR(FS!M124/FS!L124-1,"")</f>
        <v/>
      </c>
      <c r="N119" s="127" t="str">
        <f>IFERROR(FS!N124/FS!M124-1,"")</f>
        <v/>
      </c>
      <c r="O119" s="127" t="str">
        <f>IFERROR(FS!O124/FS!N124-1,"")</f>
        <v/>
      </c>
      <c r="P119" s="127" t="str">
        <f>IFERROR(FS!P124/FS!O124-1,"")</f>
        <v/>
      </c>
      <c r="Q119" s="127" t="str">
        <f>IFERROR(FS!Q124/FS!P124-1,"")</f>
        <v/>
      </c>
      <c r="R119" s="127">
        <f>IFERROR(FS!R124/FS!Q124-1,"")</f>
        <v>-1</v>
      </c>
      <c r="S119" s="127" t="str">
        <f>IFERROR(FS!S124/FS!R124-1,"")</f>
        <v/>
      </c>
      <c r="T119" s="127" t="str">
        <f>IFERROR(FS!T124/FS!S124-1,"")</f>
        <v/>
      </c>
    </row>
    <row r="120" spans="2:20" x14ac:dyDescent="0.45">
      <c r="B120" s="61" t="s">
        <v>122</v>
      </c>
      <c r="C120" s="62"/>
      <c r="D120" s="127" t="str">
        <f>IFERROR(FS!D125/FS!C125-1,"")</f>
        <v/>
      </c>
      <c r="E120" s="127" t="str">
        <f>IFERROR(FS!E125/FS!D125-1,"")</f>
        <v/>
      </c>
      <c r="F120" s="127" t="str">
        <f>IFERROR(FS!F125/FS!E125-1,"")</f>
        <v/>
      </c>
      <c r="G120" s="127" t="str">
        <f>IFERROR(FS!G125/FS!F125-1,"")</f>
        <v/>
      </c>
      <c r="H120" s="127" t="str">
        <f>IFERROR(FS!H125/FS!G125-1,"")</f>
        <v/>
      </c>
      <c r="I120" s="127" t="str">
        <f>IFERROR(FS!I125/FS!H125-1,"")</f>
        <v/>
      </c>
      <c r="J120" s="127" t="str">
        <f>IFERROR(FS!J125/FS!I125-1,"")</f>
        <v/>
      </c>
      <c r="K120" s="127" t="str">
        <f>IFERROR(FS!K125/FS!J125-1,"")</f>
        <v/>
      </c>
      <c r="L120" s="127">
        <f>IFERROR(FS!L125/FS!K125-1,"")</f>
        <v>-1</v>
      </c>
      <c r="M120" s="127" t="str">
        <f>IFERROR(FS!M125/FS!L125-1,"")</f>
        <v/>
      </c>
      <c r="N120" s="127" t="str">
        <f>IFERROR(FS!N125/FS!M125-1,"")</f>
        <v/>
      </c>
      <c r="O120" s="127" t="str">
        <f>IFERROR(FS!O125/FS!N125-1,"")</f>
        <v/>
      </c>
      <c r="P120" s="127" t="str">
        <f>IFERROR(FS!P125/FS!O125-1,"")</f>
        <v/>
      </c>
      <c r="Q120" s="127" t="str">
        <f>IFERROR(FS!Q125/FS!P125-1,"")</f>
        <v/>
      </c>
      <c r="R120" s="127" t="str">
        <f>IFERROR(FS!R125/FS!Q125-1,"")</f>
        <v/>
      </c>
      <c r="S120" s="127" t="str">
        <f>IFERROR(FS!S125/FS!R125-1,"")</f>
        <v/>
      </c>
      <c r="T120" s="108" t="str">
        <f>IFERROR(FS!T125/FS!S125-1,"")</f>
        <v/>
      </c>
    </row>
    <row r="121" spans="2:20" x14ac:dyDescent="0.45">
      <c r="B121" s="61" t="s">
        <v>123</v>
      </c>
      <c r="C121" s="62"/>
      <c r="D121" s="127">
        <f>IFERROR(FS!D126/FS!C126-1,"")</f>
        <v>-0.93869977810301686</v>
      </c>
      <c r="E121" s="127">
        <f>IFERROR(FS!E126/FS!D126-1,"")</f>
        <v>0.22889710412815778</v>
      </c>
      <c r="F121" s="127">
        <f>IFERROR(FS!F126/FS!E126-1,"")</f>
        <v>0.88242667335171743</v>
      </c>
      <c r="G121" s="127">
        <f>IFERROR(FS!G126/FS!F126-1,"")</f>
        <v>-3.9552536955653306E-2</v>
      </c>
      <c r="H121" s="127">
        <f>IFERROR(FS!H126/FS!G126-1,"")</f>
        <v>-0.50291181364392679</v>
      </c>
      <c r="I121" s="127">
        <f>IFERROR(FS!I126/FS!H126-1,"")</f>
        <v>-0.32398884239888426</v>
      </c>
      <c r="J121" s="127">
        <f>IFERROR(FS!J126/FS!I126-1,"")</f>
        <v>0.25974829791623688</v>
      </c>
      <c r="K121" s="127">
        <f>IFERROR(FS!K126/FS!J126-1,"")</f>
        <v>0.70799213887979029</v>
      </c>
      <c r="L121" s="127">
        <f>IFERROR(FS!L126/FS!K126-1,"")</f>
        <v>-0.30578195416626719</v>
      </c>
      <c r="M121" s="127">
        <f>IFERROR(FS!M126/FS!L126-1,"")</f>
        <v>0.36145492255524858</v>
      </c>
      <c r="N121" s="127">
        <f>IFERROR(FS!N126/FS!M126-1,"")</f>
        <v>-8.0871214971130589E-2</v>
      </c>
      <c r="O121" s="127">
        <f>IFERROR(FS!O126/FS!N126-1,"")</f>
        <v>-0.20668470045928689</v>
      </c>
      <c r="P121" s="127">
        <f>IFERROR(FS!P126/FS!O126-1,"")</f>
        <v>2.9202076188260984E-2</v>
      </c>
      <c r="Q121" s="127">
        <f>IFERROR(FS!Q126/FS!P126-1,"")</f>
        <v>0.14584602965702587</v>
      </c>
      <c r="R121" s="127">
        <f>IFERROR(FS!R126/FS!Q126-1,"")</f>
        <v>-4.9268522888154864E-2</v>
      </c>
      <c r="S121" s="127">
        <f>IFERROR(FS!S126/FS!R126-1,"")</f>
        <v>0.29418529981137698</v>
      </c>
      <c r="T121" s="127">
        <f>IFERROR(FS!T126/FS!S126-1,"")</f>
        <v>-0.10151208773713982</v>
      </c>
    </row>
    <row r="122" spans="2:20" x14ac:dyDescent="0.45">
      <c r="B122" s="64" t="s">
        <v>124</v>
      </c>
      <c r="C122" s="65"/>
      <c r="D122" s="128">
        <f>IFERROR(FS!D127/FS!C127-1,"")</f>
        <v>-0.41364827787059888</v>
      </c>
      <c r="E122" s="128">
        <f>IFERROR(FS!E127/FS!D127-1,"")</f>
        <v>0.15360015336487765</v>
      </c>
      <c r="F122" s="128">
        <f>IFERROR(FS!F127/FS!E127-1,"")</f>
        <v>0.31612859365793966</v>
      </c>
      <c r="G122" s="128">
        <f>IFERROR(FS!G127/FS!F127-1,"")</f>
        <v>-0.31679264450145495</v>
      </c>
      <c r="H122" s="128">
        <f>IFERROR(FS!H127/FS!G127-1,"")</f>
        <v>0.1703881048387097</v>
      </c>
      <c r="I122" s="128">
        <f>IFERROR(FS!I127/FS!H127-1,"")</f>
        <v>-0.19018396101146262</v>
      </c>
      <c r="J122" s="128">
        <f>IFERROR(FS!J127/FS!I127-1,"")</f>
        <v>0.65590932940988766</v>
      </c>
      <c r="K122" s="128">
        <f>IFERROR(FS!K127/FS!J127-1,"")</f>
        <v>-0.12413248635417162</v>
      </c>
      <c r="L122" s="128">
        <f>IFERROR(FS!L127/FS!K127-1,"")</f>
        <v>0.16718610591671856</v>
      </c>
      <c r="M122" s="128">
        <f>IFERROR(FS!M127/FS!L127-1,"")</f>
        <v>2.8461590665866954E-2</v>
      </c>
      <c r="N122" s="128">
        <f>IFERROR(FS!N127/FS!M127-1,"")</f>
        <v>0.78961361594520607</v>
      </c>
      <c r="O122" s="128">
        <f>IFERROR(FS!O127/FS!N127-1,"")</f>
        <v>-0.3089844799597482</v>
      </c>
      <c r="P122" s="128">
        <f>IFERROR(FS!P127/FS!O127-1,"")</f>
        <v>-0.23690491756674747</v>
      </c>
      <c r="Q122" s="128">
        <f>IFERROR(FS!Q127/FS!P127-1,"")</f>
        <v>-0.17465258683220652</v>
      </c>
      <c r="R122" s="128">
        <f>IFERROR(FS!R127/FS!Q127-1,"")</f>
        <v>6.7138993790146095E-2</v>
      </c>
      <c r="S122" s="128">
        <f>IFERROR(FS!S127/FS!R127-1,"")</f>
        <v>0.2542109806567685</v>
      </c>
      <c r="T122" s="128">
        <f>IFERROR(FS!T127/FS!S127-1,"")</f>
        <v>-0.23887386834799673</v>
      </c>
    </row>
    <row r="123" spans="2:20" x14ac:dyDescent="0.45">
      <c r="B123" s="64" t="s">
        <v>125</v>
      </c>
      <c r="C123" s="65"/>
      <c r="D123" s="128">
        <f>IFERROR(FS!D128/FS!C128-1,"")</f>
        <v>-0.3526158708574656</v>
      </c>
      <c r="E123" s="128">
        <f>IFERROR(FS!E128/FS!D128-1,"")</f>
        <v>0.30319661611142457</v>
      </c>
      <c r="F123" s="128">
        <f>IFERROR(FS!F128/FS!E128-1,"")</f>
        <v>1.6026839773754964</v>
      </c>
      <c r="G123" s="128">
        <f>IFERROR(FS!G128/FS!F128-1,"")</f>
        <v>-0.1253161873183487</v>
      </c>
      <c r="H123" s="128">
        <f>IFERROR(FS!H128/FS!G128-1,"")</f>
        <v>1.1869409210027797</v>
      </c>
      <c r="I123" s="128">
        <f>IFERROR(FS!I128/FS!H128-1,"")</f>
        <v>1.3006013718319442E-2</v>
      </c>
      <c r="J123" s="128">
        <f>IFERROR(FS!J128/FS!I128-1,"")</f>
        <v>6.8026745688017698E-2</v>
      </c>
      <c r="K123" s="128">
        <f>IFERROR(FS!K128/FS!J128-1,"")</f>
        <v>0.15443395488144107</v>
      </c>
      <c r="L123" s="128">
        <f>IFERROR(FS!L128/FS!K128-1,"")</f>
        <v>2.2801405306072109E-3</v>
      </c>
      <c r="M123" s="128">
        <f>IFERROR(FS!M128/FS!L128-1,"")</f>
        <v>-5.5449143167620729E-3</v>
      </c>
      <c r="N123" s="128">
        <f>IFERROR(FS!N128/FS!M128-1,"")</f>
        <v>7.2590917220231477E-2</v>
      </c>
      <c r="O123" s="128">
        <f>IFERROR(FS!O128/FS!N128-1,"")</f>
        <v>3.1935532550474433E-2</v>
      </c>
      <c r="P123" s="128">
        <f>IFERROR(FS!P128/FS!O128-1,"")</f>
        <v>0.11075860868587939</v>
      </c>
      <c r="Q123" s="128">
        <f>IFERROR(FS!Q128/FS!P128-1,"")</f>
        <v>-7.1348624499896207E-2</v>
      </c>
      <c r="R123" s="128">
        <f>IFERROR(FS!R128/FS!Q128-1,"")</f>
        <v>-0.12366154034537646</v>
      </c>
      <c r="S123" s="128">
        <f>IFERROR(FS!S128/FS!R128-1,"")</f>
        <v>5.9743780621142051E-3</v>
      </c>
      <c r="T123" s="128">
        <f>IFERROR(FS!T128/FS!S128-1,"")</f>
        <v>1.2658452685493371E-2</v>
      </c>
    </row>
    <row r="124" spans="2:20" x14ac:dyDescent="0.45">
      <c r="B124" s="57"/>
      <c r="C124" s="62"/>
      <c r="D124" s="127" t="str">
        <f>IFERROR(FS!D129/FS!C129-1,"")</f>
        <v/>
      </c>
      <c r="E124" s="127" t="str">
        <f>IFERROR(FS!E129/FS!D129-1,"")</f>
        <v/>
      </c>
      <c r="F124" s="127" t="str">
        <f>IFERROR(FS!F129/FS!E129-1,"")</f>
        <v/>
      </c>
      <c r="G124" s="127" t="str">
        <f>IFERROR(FS!G129/FS!F129-1,"")</f>
        <v/>
      </c>
      <c r="H124" s="127" t="str">
        <f>IFERROR(FS!H129/FS!G129-1,"")</f>
        <v/>
      </c>
      <c r="I124" s="127" t="str">
        <f>IFERROR(FS!I129/FS!H129-1,"")</f>
        <v/>
      </c>
      <c r="J124" s="127" t="str">
        <f>IFERROR(FS!J129/FS!I129-1,"")</f>
        <v/>
      </c>
      <c r="K124" s="102" t="str">
        <f>IFERROR(FS!K129/FS!J129-1,"")</f>
        <v/>
      </c>
      <c r="L124" s="102" t="str">
        <f>IFERROR(FS!L129/FS!K129-1,"")</f>
        <v/>
      </c>
      <c r="M124" s="102" t="str">
        <f>IFERROR(FS!M129/FS!L129-1,"")</f>
        <v/>
      </c>
      <c r="N124" s="102" t="str">
        <f>IFERROR(FS!N129/FS!M129-1,"")</f>
        <v/>
      </c>
      <c r="O124" s="102" t="str">
        <f>IFERROR(FS!O129/FS!N129-1,"")</f>
        <v/>
      </c>
      <c r="P124" s="102" t="str">
        <f>IFERROR(FS!P129/FS!O129-1,"")</f>
        <v/>
      </c>
      <c r="Q124" s="102" t="str">
        <f>IFERROR(FS!Q129/FS!P129-1,"")</f>
        <v/>
      </c>
      <c r="R124" s="102" t="str">
        <f>IFERROR(FS!R129/FS!Q129-1,"")</f>
        <v/>
      </c>
      <c r="S124" s="102" t="str">
        <f>IFERROR(FS!S129/FS!R129-1,"")</f>
        <v/>
      </c>
      <c r="T124" s="102" t="str">
        <f>IFERROR(FS!T129/FS!S129-1,"")</f>
        <v/>
      </c>
    </row>
    <row r="125" spans="2:20" x14ac:dyDescent="0.45">
      <c r="B125" s="64" t="s">
        <v>126</v>
      </c>
      <c r="C125" s="65"/>
      <c r="D125" s="128">
        <f>IFERROR(FS!D130/FS!C130-1,"")</f>
        <v>3.0823154809425102E-3</v>
      </c>
      <c r="E125" s="128">
        <f>IFERROR(FS!E130/FS!D130-1,"")</f>
        <v>3.7644776021839688E-2</v>
      </c>
      <c r="F125" s="128">
        <f>IFERROR(FS!F130/FS!E130-1,"")</f>
        <v>0.27772832039981465</v>
      </c>
      <c r="G125" s="128">
        <f>IFERROR(FS!G130/FS!F130-1,"")</f>
        <v>3.6265470475000949E-2</v>
      </c>
      <c r="H125" s="128">
        <f>IFERROR(FS!H130/FS!G130-1,"")</f>
        <v>0.18109644613971065</v>
      </c>
      <c r="I125" s="128">
        <f>IFERROR(FS!I130/FS!H130-1,"")</f>
        <v>1.9513848940142298E-2</v>
      </c>
      <c r="J125" s="128">
        <f>IFERROR(FS!J130/FS!I130-1,"")</f>
        <v>2.8820609262286911E-2</v>
      </c>
      <c r="K125" s="128">
        <f>IFERROR(FS!K130/FS!J130-1,"")</f>
        <v>4.2291225418839451E-2</v>
      </c>
      <c r="L125" s="128">
        <f>IFERROR(FS!L130/FS!K130-1,"")</f>
        <v>4.2588572991250517E-2</v>
      </c>
      <c r="M125" s="128">
        <f>IFERROR(FS!M130/FS!L130-1,"")</f>
        <v>-0.11267264809838295</v>
      </c>
      <c r="N125" s="128">
        <f>IFERROR(FS!N130/FS!M130-1,"")</f>
        <v>-0.2090060057407741</v>
      </c>
      <c r="O125" s="128">
        <f>IFERROR(FS!O130/FS!N130-1,"")</f>
        <v>2.1886438379890905E-2</v>
      </c>
      <c r="P125" s="128">
        <f>IFERROR(FS!P130/FS!O130-1,"")</f>
        <v>1.4782746882957554E-2</v>
      </c>
      <c r="Q125" s="128">
        <f>IFERROR(FS!Q130/FS!P130-1,"")</f>
        <v>-3.7496288970131797E-2</v>
      </c>
      <c r="R125" s="128">
        <f>IFERROR(FS!R130/FS!Q130-1,"")</f>
        <v>6.1859437012257157E-2</v>
      </c>
      <c r="S125" s="128">
        <f>IFERROR(FS!S130/FS!R130-1,"")</f>
        <v>4.0192925512958277E-2</v>
      </c>
      <c r="T125" s="128">
        <f>IFERROR(FS!T130/FS!S130-1,"")</f>
        <v>3.5609861940924636E-2</v>
      </c>
    </row>
    <row r="126" spans="2:20" x14ac:dyDescent="0.45">
      <c r="B126" s="70"/>
      <c r="C126" s="71"/>
      <c r="D126" s="131" t="str">
        <f>IFERROR(FS!D131/FS!C131-1,"")</f>
        <v/>
      </c>
      <c r="E126" s="131" t="str">
        <f>IFERROR(FS!E131/FS!D131-1,"")</f>
        <v/>
      </c>
      <c r="F126" s="131" t="str">
        <f>IFERROR(FS!F131/FS!E131-1,"")</f>
        <v/>
      </c>
      <c r="G126" s="131" t="str">
        <f>IFERROR(FS!G131/FS!F131-1,"")</f>
        <v/>
      </c>
      <c r="H126" s="131" t="str">
        <f>IFERROR(FS!H131/FS!G131-1,"")</f>
        <v/>
      </c>
      <c r="I126" s="132" t="str">
        <f>IFERROR(FS!I131/FS!H131-1,"")</f>
        <v/>
      </c>
      <c r="J126" s="132" t="str">
        <f>IFERROR(FS!J131/FS!I131-1,"")</f>
        <v/>
      </c>
      <c r="K126" s="132" t="str">
        <f>IFERROR(FS!K131/FS!J131-1,"")</f>
        <v/>
      </c>
      <c r="L126" s="132" t="str">
        <f>IFERROR(FS!L131/FS!K131-1,"")</f>
        <v/>
      </c>
      <c r="M126" s="132" t="str">
        <f>IFERROR(FS!M131/FS!L131-1,"")</f>
        <v/>
      </c>
      <c r="N126" s="132" t="str">
        <f>IFERROR(FS!N131/FS!M131-1,"")</f>
        <v/>
      </c>
      <c r="O126" s="132" t="str">
        <f>IFERROR(FS!O131/FS!N131-1,"")</f>
        <v/>
      </c>
      <c r="P126" s="132" t="str">
        <f>IFERROR(FS!P131/FS!O131-1,"")</f>
        <v/>
      </c>
      <c r="Q126" s="132" t="str">
        <f>IFERROR(FS!Q131/FS!P131-1,"")</f>
        <v/>
      </c>
      <c r="R126" s="132" t="str">
        <f>IFERROR(FS!R131/FS!Q131-1,"")</f>
        <v/>
      </c>
      <c r="S126" s="132" t="str">
        <f>IFERROR(FS!S131/FS!R131-1,"")</f>
        <v/>
      </c>
      <c r="T126" s="132" t="str">
        <f>IFERROR(FS!T131/FS!S131-1,"")</f>
        <v/>
      </c>
    </row>
    <row r="127" spans="2:20" x14ac:dyDescent="0.45">
      <c r="B127" s="73"/>
      <c r="C127" s="11"/>
      <c r="D127" s="125" t="str">
        <f>IFERROR(FS!D132/FS!C132-1,"")</f>
        <v/>
      </c>
      <c r="E127" s="125" t="str">
        <f>IFERROR(FS!E132/FS!D132-1,"")</f>
        <v/>
      </c>
      <c r="F127" s="125" t="str">
        <f>IFERROR(FS!F132/FS!E132-1,"")</f>
        <v/>
      </c>
      <c r="G127" s="125" t="str">
        <f>IFERROR(FS!G132/FS!F132-1,"")</f>
        <v/>
      </c>
      <c r="H127" s="125" t="str">
        <f>IFERROR(FS!H132/FS!G132-1,"")</f>
        <v/>
      </c>
      <c r="I127" s="125" t="str">
        <f>IFERROR(FS!I132/FS!H132-1,"")</f>
        <v/>
      </c>
      <c r="J127" s="125" t="str">
        <f>IFERROR(FS!J132/FS!I132-1,"")</f>
        <v/>
      </c>
      <c r="K127" s="125" t="str">
        <f>IFERROR(FS!K132/FS!J132-1,"")</f>
        <v/>
      </c>
      <c r="L127" s="125" t="str">
        <f>IFERROR(FS!L132/FS!K132-1,"")</f>
        <v/>
      </c>
      <c r="M127" s="125" t="str">
        <f>IFERROR(FS!M132/FS!L132-1,"")</f>
        <v/>
      </c>
      <c r="N127" s="125" t="str">
        <f>IFERROR(FS!N132/FS!M132-1,"")</f>
        <v/>
      </c>
      <c r="O127" s="125" t="str">
        <f>IFERROR(FS!O132/FS!N132-1,"")</f>
        <v/>
      </c>
      <c r="P127" s="126" t="str">
        <f>IFERROR(FS!P132/FS!O132-1,"")</f>
        <v/>
      </c>
      <c r="Q127" s="125" t="str">
        <f>IFERROR(FS!Q132/FS!P132-1,"")</f>
        <v/>
      </c>
      <c r="R127" s="125" t="str">
        <f>IFERROR(FS!R132/FS!Q132-1,"")</f>
        <v/>
      </c>
      <c r="S127" s="125" t="str">
        <f>IFERROR(FS!S132/FS!R132-1,"")</f>
        <v/>
      </c>
      <c r="T127" s="125" t="str">
        <f>IFERROR(FS!T132/FS!S132-1,"")</f>
        <v/>
      </c>
    </row>
    <row r="128" spans="2:20" x14ac:dyDescent="0.45">
      <c r="B128" s="75"/>
      <c r="C128" s="11"/>
      <c r="D128" s="125" t="str">
        <f>IFERROR(FS!D133/FS!C133-1,"")</f>
        <v/>
      </c>
      <c r="E128" s="125" t="str">
        <f>IFERROR(FS!E133/FS!D133-1,"")</f>
        <v/>
      </c>
      <c r="F128" s="125" t="str">
        <f>IFERROR(FS!F133/FS!E133-1,"")</f>
        <v/>
      </c>
      <c r="G128" s="125" t="str">
        <f>IFERROR(FS!G133/FS!F133-1,"")</f>
        <v/>
      </c>
      <c r="H128" s="125" t="str">
        <f>IFERROR(FS!H133/FS!G133-1,"")</f>
        <v/>
      </c>
      <c r="I128" s="125" t="str">
        <f>IFERROR(FS!I133/FS!H133-1,"")</f>
        <v/>
      </c>
      <c r="J128" s="125" t="str">
        <f>IFERROR(FS!J133/FS!I133-1,"")</f>
        <v/>
      </c>
      <c r="K128" s="125" t="str">
        <f>IFERROR(FS!K133/FS!J133-1,"")</f>
        <v/>
      </c>
      <c r="L128" s="125" t="str">
        <f>IFERROR(FS!L133/FS!K133-1,"")</f>
        <v/>
      </c>
      <c r="M128" s="125" t="str">
        <f>IFERROR(FS!M133/FS!L133-1,"")</f>
        <v/>
      </c>
      <c r="N128" s="125" t="str">
        <f>IFERROR(FS!N133/FS!M133-1,"")</f>
        <v/>
      </c>
      <c r="O128" s="125" t="str">
        <f>IFERROR(FS!O133/FS!N133-1,"")</f>
        <v/>
      </c>
      <c r="P128" s="126" t="str">
        <f>IFERROR(FS!P133/FS!O133-1,"")</f>
        <v/>
      </c>
      <c r="Q128" s="125" t="str">
        <f>IFERROR(FS!Q133/FS!P133-1,"")</f>
        <v/>
      </c>
      <c r="R128" s="125" t="str">
        <f>IFERROR(FS!R133/FS!Q133-1,"")</f>
        <v/>
      </c>
      <c r="S128" s="125" t="str">
        <f>IFERROR(FS!S133/FS!R133-1,"")</f>
        <v/>
      </c>
      <c r="T128" s="125" t="str">
        <f>IFERROR(FS!T133/FS!S133-1,"")</f>
        <v/>
      </c>
    </row>
    <row r="129" spans="1:20" s="19" customFormat="1" x14ac:dyDescent="0.45">
      <c r="A129" s="14"/>
      <c r="B129" s="15" t="s">
        <v>127</v>
      </c>
      <c r="C129" s="16"/>
      <c r="D129" s="123" t="str">
        <f>IFERROR(FS!D134/FS!C134-1,"")</f>
        <v/>
      </c>
      <c r="E129" s="123" t="str">
        <f>IFERROR(FS!E134/FS!D134-1,"")</f>
        <v/>
      </c>
      <c r="F129" s="123" t="str">
        <f>IFERROR(FS!F134/FS!E134-1,"")</f>
        <v/>
      </c>
      <c r="G129" s="123" t="str">
        <f>IFERROR(FS!G134/FS!F134-1,"")</f>
        <v/>
      </c>
      <c r="H129" s="123" t="str">
        <f>IFERROR(FS!H134/FS!G134-1,"")</f>
        <v/>
      </c>
      <c r="I129" s="123" t="str">
        <f>IFERROR(FS!I134/FS!H134-1,"")</f>
        <v/>
      </c>
      <c r="J129" s="123" t="str">
        <f>IFERROR(FS!J134/FS!I134-1,"")</f>
        <v/>
      </c>
      <c r="K129" s="123" t="str">
        <f>IFERROR(FS!K134/FS!J134-1,"")</f>
        <v/>
      </c>
      <c r="L129" s="123" t="str">
        <f>IFERROR(FS!L134/FS!K134-1,"")</f>
        <v/>
      </c>
      <c r="M129" s="123" t="str">
        <f>IFERROR(FS!M134/FS!L134-1,"")</f>
        <v/>
      </c>
      <c r="N129" s="123" t="str">
        <f>IFERROR(FS!N134/FS!M134-1,"")</f>
        <v/>
      </c>
      <c r="O129" s="123" t="str">
        <f>IFERROR(FS!O134/FS!N134-1,"")</f>
        <v/>
      </c>
      <c r="P129" s="124" t="str">
        <f>IFERROR(FS!P134/FS!O134-1,"")</f>
        <v/>
      </c>
      <c r="Q129" s="124" t="str">
        <f>IFERROR(FS!Q134/FS!P134-1,"")</f>
        <v/>
      </c>
      <c r="R129" s="124" t="str">
        <f>IFERROR(FS!R134/FS!Q134-1,"")</f>
        <v/>
      </c>
      <c r="S129" s="124" t="str">
        <f>IFERROR(FS!S134/FS!R134-1,"")</f>
        <v/>
      </c>
      <c r="T129" s="124" t="str">
        <f>IFERROR(FS!T134/FS!S134-1,"")</f>
        <v/>
      </c>
    </row>
    <row r="130" spans="1:20" x14ac:dyDescent="0.45">
      <c r="B130" s="75"/>
      <c r="C130" s="11"/>
      <c r="D130" s="125" t="str">
        <f>IFERROR(FS!D135/FS!C135-1,"")</f>
        <v/>
      </c>
      <c r="E130" s="125" t="str">
        <f>IFERROR(FS!E135/FS!D135-1,"")</f>
        <v/>
      </c>
      <c r="F130" s="125" t="str">
        <f>IFERROR(FS!F135/FS!E135-1,"")</f>
        <v/>
      </c>
      <c r="G130" s="125" t="str">
        <f>IFERROR(FS!G135/FS!F135-1,"")</f>
        <v/>
      </c>
      <c r="H130" s="125" t="str">
        <f>IFERROR(FS!H135/FS!G135-1,"")</f>
        <v/>
      </c>
      <c r="I130" s="125" t="str">
        <f>IFERROR(FS!I135/FS!H135-1,"")</f>
        <v/>
      </c>
      <c r="J130" s="125" t="str">
        <f>IFERROR(FS!J135/FS!I135-1,"")</f>
        <v/>
      </c>
      <c r="K130" s="125" t="str">
        <f>IFERROR(FS!K135/FS!J135-1,"")</f>
        <v/>
      </c>
      <c r="L130" s="125" t="str">
        <f>IFERROR(FS!L135/FS!K135-1,"")</f>
        <v/>
      </c>
      <c r="M130" s="125" t="str">
        <f>IFERROR(FS!M135/FS!L135-1,"")</f>
        <v/>
      </c>
      <c r="N130" s="125" t="str">
        <f>IFERROR(FS!N135/FS!M135-1,"")</f>
        <v/>
      </c>
      <c r="O130" s="125" t="str">
        <f>IFERROR(FS!O135/FS!N135-1,"")</f>
        <v/>
      </c>
      <c r="P130" s="126" t="str">
        <f>IFERROR(FS!P135/FS!O135-1,"")</f>
        <v/>
      </c>
      <c r="Q130" s="125" t="str">
        <f>IFERROR(FS!Q135/FS!P135-1,"")</f>
        <v/>
      </c>
      <c r="R130" s="125" t="str">
        <f>IFERROR(FS!R135/FS!Q135-1,"")</f>
        <v/>
      </c>
      <c r="S130" s="125" t="str">
        <f>IFERROR(FS!S135/FS!R135-1,"")</f>
        <v/>
      </c>
      <c r="T130" s="125" t="str">
        <f>IFERROR(FS!T135/FS!S135-1,"")</f>
        <v/>
      </c>
    </row>
    <row r="131" spans="1:20" x14ac:dyDescent="0.45">
      <c r="B131" s="76" t="s">
        <v>128</v>
      </c>
      <c r="C131" s="76"/>
      <c r="D131" s="102" t="str">
        <f>IFERROR(FS!D136/FS!C136-1,"")</f>
        <v/>
      </c>
      <c r="E131" s="102" t="str">
        <f>IFERROR(FS!E136/FS!D136-1,"")</f>
        <v/>
      </c>
      <c r="F131" s="102" t="str">
        <f>IFERROR(FS!F136/FS!E136-1,"")</f>
        <v/>
      </c>
      <c r="G131" s="102" t="str">
        <f>IFERROR(FS!G136/FS!F136-1,"")</f>
        <v/>
      </c>
      <c r="H131" s="102" t="str">
        <f>IFERROR(FS!H136/FS!G136-1,"")</f>
        <v/>
      </c>
      <c r="I131" s="102" t="str">
        <f>IFERROR(FS!I136/FS!H136-1,"")</f>
        <v/>
      </c>
      <c r="J131" s="102" t="str">
        <f>IFERROR(FS!J136/FS!I136-1,"")</f>
        <v/>
      </c>
      <c r="K131" s="102" t="str">
        <f>IFERROR(FS!K136/FS!J136-1,"")</f>
        <v/>
      </c>
      <c r="L131" s="102" t="str">
        <f>IFERROR(FS!L136/FS!K136-1,"")</f>
        <v/>
      </c>
      <c r="M131" s="102" t="str">
        <f>IFERROR(FS!M136/FS!L136-1,"")</f>
        <v/>
      </c>
      <c r="N131" s="102" t="str">
        <f>IFERROR(FS!N136/FS!M136-1,"")</f>
        <v/>
      </c>
      <c r="O131" s="102" t="str">
        <f>IFERROR(FS!O136/FS!N136-1,"")</f>
        <v/>
      </c>
      <c r="P131" s="102" t="str">
        <f>IFERROR(FS!P136/FS!O136-1,"")</f>
        <v/>
      </c>
      <c r="Q131" s="133" t="str">
        <f>IFERROR(FS!Q136/FS!P136-1,"")</f>
        <v/>
      </c>
      <c r="R131" s="133" t="str">
        <f>IFERROR(FS!R136/FS!Q136-1,"")</f>
        <v/>
      </c>
      <c r="S131" s="133" t="str">
        <f>IFERROR(FS!S136/FS!R136-1,"")</f>
        <v/>
      </c>
      <c r="T131" s="133" t="str">
        <f>IFERROR(FS!T136/FS!S136-1,"")</f>
        <v/>
      </c>
    </row>
    <row r="132" spans="1:20" x14ac:dyDescent="0.45">
      <c r="B132" s="70" t="s">
        <v>129</v>
      </c>
      <c r="C132" s="62"/>
      <c r="D132" s="127">
        <f>IFERROR(FS!D137/FS!C137-1,"")</f>
        <v>4.5372059855460556E-2</v>
      </c>
      <c r="E132" s="127">
        <f>IFERROR(FS!E137/FS!D137-1,"")</f>
        <v>-4.8706039036755744E-2</v>
      </c>
      <c r="F132" s="127">
        <f>IFERROR(FS!F137/FS!E137-1,"")</f>
        <v>0.28825494884093916</v>
      </c>
      <c r="G132" s="127">
        <f>IFERROR(FS!G137/FS!F137-1,"")</f>
        <v>0.10861036387403766</v>
      </c>
      <c r="H132" s="127">
        <f>IFERROR(FS!H137/FS!G137-1,"")</f>
        <v>-2.0866084029270593E-2</v>
      </c>
      <c r="I132" s="127">
        <f>IFERROR(FS!I137/FS!H137-1,"")</f>
        <v>9.8344996123824746E-3</v>
      </c>
      <c r="J132" s="127">
        <f>IFERROR(FS!J137/FS!I137-1,"")</f>
        <v>0.10812106877836092</v>
      </c>
      <c r="K132" s="127">
        <f>IFERROR(FS!K137/FS!J137-1,"")</f>
        <v>7.2100338747460357E-2</v>
      </c>
      <c r="L132" s="127">
        <f>IFERROR(FS!L137/FS!K137-1,"")</f>
        <v>-0.191390973516816</v>
      </c>
      <c r="M132" s="127">
        <f>IFERROR(FS!M137/FS!L137-1,"")</f>
        <v>-2.0212724032385943E-2</v>
      </c>
      <c r="N132" s="127">
        <f>IFERROR(FS!N137/FS!M137-1,"")</f>
        <v>1.8162424996237991E-2</v>
      </c>
      <c r="O132" s="127">
        <f>IFERROR(FS!O137/FS!N137-1,"")</f>
        <v>0.10592307651645605</v>
      </c>
      <c r="P132" s="127">
        <f>IFERROR(FS!P137/FS!O137-1,"")</f>
        <v>-3.192099437981688E-2</v>
      </c>
      <c r="Q132" s="108">
        <f>IFERROR(FS!Q137/FS!P137-1,"")</f>
        <v>0.14359571024831408</v>
      </c>
      <c r="R132" s="108">
        <f>IFERROR(FS!R137/FS!Q137-1,"")</f>
        <v>0.24025113106967111</v>
      </c>
      <c r="S132" s="108">
        <f>IFERROR(FS!S137/FS!R137-1,"")</f>
        <v>-0.10247047783537144</v>
      </c>
      <c r="T132" s="108">
        <f>IFERROR(FS!T137/FS!S137-1,"")</f>
        <v>2.232619424257698E-2</v>
      </c>
    </row>
    <row r="133" spans="1:20" x14ac:dyDescent="0.45">
      <c r="B133" s="70" t="s">
        <v>130</v>
      </c>
      <c r="C133" s="62"/>
      <c r="D133" s="127">
        <f>IFERROR(FS!D138/FS!C138-1,"")</f>
        <v>6.1548313216808648E-2</v>
      </c>
      <c r="E133" s="127">
        <f>IFERROR(FS!E138/FS!D138-1,"")</f>
        <v>-0.10075825972720143</v>
      </c>
      <c r="F133" s="127">
        <f>IFERROR(FS!F138/FS!E138-1,"")</f>
        <v>-2.5895878297701902E-2</v>
      </c>
      <c r="G133" s="127">
        <f>IFERROR(FS!G138/FS!F138-1,"")</f>
        <v>0.15119639544841701</v>
      </c>
      <c r="H133" s="127">
        <f>IFERROR(FS!H138/FS!G138-1,"")</f>
        <v>9.4928252307178607E-2</v>
      </c>
      <c r="I133" s="127">
        <f>IFERROR(FS!I138/FS!H138-1,"")</f>
        <v>-2.2747255223191098E-2</v>
      </c>
      <c r="J133" s="127">
        <f>IFERROR(FS!J138/FS!I138-1,"")</f>
        <v>1.4270542339161807E-2</v>
      </c>
      <c r="K133" s="127">
        <f>IFERROR(FS!K138/FS!J138-1,"")</f>
        <v>6.7259864063111685E-2</v>
      </c>
      <c r="L133" s="127">
        <f>IFERROR(FS!L138/FS!K138-1,"")</f>
        <v>1.4871345568569616E-2</v>
      </c>
      <c r="M133" s="127">
        <f>IFERROR(FS!M138/FS!L138-1,"")</f>
        <v>1.7002906074172097E-2</v>
      </c>
      <c r="N133" s="127">
        <f>IFERROR(FS!N138/FS!M138-1,"")</f>
        <v>2.8801432100286961E-2</v>
      </c>
      <c r="O133" s="127">
        <f>IFERROR(FS!O138/FS!N138-1,"")</f>
        <v>4.3736553983293458E-2</v>
      </c>
      <c r="P133" s="127">
        <f>IFERROR(FS!P138/FS!O138-1,"")</f>
        <v>-4.6164624156617373E-2</v>
      </c>
      <c r="Q133" s="108">
        <f>IFERROR(FS!Q138/FS!P138-1,"")</f>
        <v>0.12891527245256729</v>
      </c>
      <c r="R133" s="108">
        <f>IFERROR(FS!R138/FS!Q138-1,"")</f>
        <v>0.29979649927229168</v>
      </c>
      <c r="S133" s="108">
        <f>IFERROR(FS!S138/FS!R138-1,"")</f>
        <v>0.10034805658087054</v>
      </c>
      <c r="T133" s="108">
        <f>IFERROR(FS!T138/FS!S138-1,"")</f>
        <v>-6.3373356166242734E-2</v>
      </c>
    </row>
    <row r="134" spans="1:20" x14ac:dyDescent="0.45">
      <c r="B134" s="70" t="s">
        <v>131</v>
      </c>
      <c r="C134" s="62"/>
      <c r="D134" s="127" t="str">
        <f>IFERROR(FS!D139/FS!C139-1,"")</f>
        <v/>
      </c>
      <c r="E134" s="127" t="str">
        <f>IFERROR(FS!E139/FS!D139-1,"")</f>
        <v/>
      </c>
      <c r="F134" s="127" t="str">
        <f>IFERROR(FS!F139/FS!E139-1,"")</f>
        <v/>
      </c>
      <c r="G134" s="127" t="str">
        <f>IFERROR(FS!G139/FS!F139-1,"")</f>
        <v/>
      </c>
      <c r="H134" s="127" t="str">
        <f>IFERROR(FS!H139/FS!G139-1,"")</f>
        <v/>
      </c>
      <c r="I134" s="127">
        <f>IFERROR(FS!I139/FS!H139-1,"")</f>
        <v>-0.67391304347826086</v>
      </c>
      <c r="J134" s="127">
        <f>IFERROR(FS!J139/FS!I139-1,"")</f>
        <v>-1</v>
      </c>
      <c r="K134" s="127" t="str">
        <f>IFERROR(FS!K139/FS!J139-1,"")</f>
        <v/>
      </c>
      <c r="L134" s="127" t="str">
        <f>IFERROR(FS!L139/FS!K139-1,"")</f>
        <v/>
      </c>
      <c r="M134" s="127" t="str">
        <f>IFERROR(FS!M139/FS!L139-1,"")</f>
        <v/>
      </c>
      <c r="N134" s="127" t="str">
        <f>IFERROR(FS!N139/FS!M139-1,"")</f>
        <v/>
      </c>
      <c r="O134" s="127" t="str">
        <f>IFERROR(FS!O139/FS!N139-1,"")</f>
        <v/>
      </c>
      <c r="P134" s="127" t="str">
        <f>IFERROR(FS!P139/FS!O139-1,"")</f>
        <v/>
      </c>
      <c r="Q134" s="108" t="str">
        <f>IFERROR(FS!Q139/FS!P139-1,"")</f>
        <v/>
      </c>
      <c r="R134" s="108" t="str">
        <f>IFERROR(FS!R139/FS!Q139-1,"")</f>
        <v/>
      </c>
      <c r="S134" s="108" t="str">
        <f>IFERROR(FS!S139/FS!R139-1,"")</f>
        <v/>
      </c>
      <c r="T134" s="108" t="str">
        <f>IFERROR(FS!T139/FS!S139-1,"")</f>
        <v/>
      </c>
    </row>
    <row r="135" spans="1:20" x14ac:dyDescent="0.45">
      <c r="B135" s="80" t="s">
        <v>132</v>
      </c>
      <c r="C135" s="81"/>
      <c r="D135" s="134">
        <f>IFERROR(FS!D140/FS!C140-1,"")</f>
        <v>1.8990353040430286E-2</v>
      </c>
      <c r="E135" s="134">
        <f>IFERROR(FS!E140/FS!D140-1,"")</f>
        <v>3.9730940982087404E-2</v>
      </c>
      <c r="F135" s="134">
        <f>IFERROR(FS!F140/FS!E140-1,"")</f>
        <v>0.74987890437452487</v>
      </c>
      <c r="G135" s="134">
        <f>IFERROR(FS!G140/FS!F140-1,"")</f>
        <v>7.377545428668375E-2</v>
      </c>
      <c r="H135" s="134">
        <f>IFERROR(FS!H140/FS!G140-1,"")</f>
        <v>-3.2636519219712778E-2</v>
      </c>
      <c r="I135" s="134">
        <f>IFERROR(FS!I140/FS!H140-1,"")</f>
        <v>-2.1280546091889119E-2</v>
      </c>
      <c r="J135" s="134">
        <f>IFERROR(FS!J140/FS!I140-1,"")</f>
        <v>0.16687446082953117</v>
      </c>
      <c r="K135" s="134">
        <f>IFERROR(FS!K140/FS!J140-1,"")</f>
        <v>7.6270431815179673E-2</v>
      </c>
      <c r="L135" s="134">
        <f>IFERROR(FS!L140/FS!K140-1,"")</f>
        <v>-0.36759931323596517</v>
      </c>
      <c r="M135" s="134">
        <f>IFERROR(FS!M140/FS!L140-1,"")</f>
        <v>-7.1233915593859054E-2</v>
      </c>
      <c r="N135" s="134">
        <f>IFERROR(FS!N140/FS!M140-1,"")</f>
        <v>2.191055200048142E-3</v>
      </c>
      <c r="O135" s="134">
        <f>IFERROR(FS!O140/FS!N140-1,"")</f>
        <v>0.20175680302623933</v>
      </c>
      <c r="P135" s="134">
        <f>IFERROR(FS!P140/FS!O140-1,"")</f>
        <v>-1.2856860220677113E-2</v>
      </c>
      <c r="Q135" s="120">
        <f>IFERROR(FS!Q140/FS!P140-1,"")</f>
        <v>0.16258150185762532</v>
      </c>
      <c r="R135" s="120">
        <f>IFERROR(FS!R140/FS!Q140-1,"")</f>
        <v>0.16547282422251897</v>
      </c>
      <c r="S135" s="120">
        <f>IFERROR(FS!S140/FS!R140-1,"")</f>
        <v>-0.38652943879867518</v>
      </c>
      <c r="T135" s="120">
        <f>IFERROR(FS!T140/FS!S140-1,"")</f>
        <v>0.23761217574985039</v>
      </c>
    </row>
    <row r="136" spans="1:20" x14ac:dyDescent="0.45">
      <c r="D136" s="102" t="str">
        <f>IFERROR(FS!D141/FS!C141-1,"")</f>
        <v/>
      </c>
      <c r="E136" s="102" t="str">
        <f>IFERROR(FS!E141/FS!D141-1,"")</f>
        <v/>
      </c>
      <c r="F136" s="102" t="str">
        <f>IFERROR(FS!F141/FS!E141-1,"")</f>
        <v/>
      </c>
      <c r="G136" s="102" t="str">
        <f>IFERROR(FS!G141/FS!F141-1,"")</f>
        <v/>
      </c>
      <c r="H136" s="102" t="str">
        <f>IFERROR(FS!H141/FS!G141-1,"")</f>
        <v/>
      </c>
      <c r="I136" s="102" t="str">
        <f>IFERROR(FS!I141/FS!H141-1,"")</f>
        <v/>
      </c>
      <c r="J136" s="102" t="str">
        <f>IFERROR(FS!J141/FS!I141-1,"")</f>
        <v/>
      </c>
      <c r="K136" s="102" t="str">
        <f>IFERROR(FS!K141/FS!J141-1,"")</f>
        <v/>
      </c>
      <c r="L136" s="102" t="str">
        <f>IFERROR(FS!L141/FS!K141-1,"")</f>
        <v/>
      </c>
      <c r="M136" s="102" t="str">
        <f>IFERROR(FS!M141/FS!L141-1,"")</f>
        <v/>
      </c>
      <c r="N136" s="102" t="str">
        <f>IFERROR(FS!N141/FS!M141-1,"")</f>
        <v/>
      </c>
      <c r="O136" s="102" t="str">
        <f>IFERROR(FS!O141/FS!N141-1,"")</f>
        <v/>
      </c>
      <c r="P136" s="102" t="str">
        <f>IFERROR(FS!P141/FS!O141-1,"")</f>
        <v/>
      </c>
      <c r="Q136" s="133" t="str">
        <f>IFERROR(FS!Q141/FS!P141-1,"")</f>
        <v/>
      </c>
      <c r="R136" s="133" t="str">
        <f>IFERROR(FS!R141/FS!Q141-1,"")</f>
        <v/>
      </c>
      <c r="S136" s="133" t="str">
        <f>IFERROR(FS!S141/FS!R141-1,"")</f>
        <v/>
      </c>
      <c r="T136" s="133" t="str">
        <f>IFERROR(FS!T141/FS!S141-1,"")</f>
        <v/>
      </c>
    </row>
    <row r="137" spans="1:20" x14ac:dyDescent="0.45">
      <c r="B137" s="70" t="s">
        <v>133</v>
      </c>
      <c r="C137" s="62"/>
      <c r="D137" s="127">
        <f>IFERROR(FS!D142/FS!C142-1,"")</f>
        <v>-0.57524553247722388</v>
      </c>
      <c r="E137" s="127">
        <f>IFERROR(FS!E142/FS!D142-1,"")</f>
        <v>0.32081274106319468</v>
      </c>
      <c r="F137" s="127">
        <f>IFERROR(FS!F142/FS!E142-1,"")</f>
        <v>-0.72715180402372104</v>
      </c>
      <c r="G137" s="127">
        <f>IFERROR(FS!G142/FS!F142-1,"")</f>
        <v>5.1465486004468817</v>
      </c>
      <c r="H137" s="127">
        <f>IFERROR(FS!H142/FS!G142-1,"")</f>
        <v>-0.72833825994050927</v>
      </c>
      <c r="I137" s="127">
        <f>IFERROR(FS!I142/FS!H142-1,"")</f>
        <v>1.8893498130725108</v>
      </c>
      <c r="J137" s="127">
        <f>IFERROR(FS!J142/FS!I142-1,"")</f>
        <v>-0.87684186074690884</v>
      </c>
      <c r="K137" s="127">
        <f>IFERROR(FS!K142/FS!J142-1,"")</f>
        <v>0.75066036064287145</v>
      </c>
      <c r="L137" s="127">
        <f>IFERROR(FS!L142/FS!K142-1,"")</f>
        <v>2.1089630931458769E-2</v>
      </c>
      <c r="M137" s="127">
        <f>IFERROR(FS!M142/FS!L142-1,"")</f>
        <v>-0.48651749856569138</v>
      </c>
      <c r="N137" s="127">
        <f>IFERROR(FS!N142/FS!M142-1,"")</f>
        <v>-0.8994413407821229</v>
      </c>
      <c r="O137" s="127">
        <f>IFERROR(FS!O142/FS!N142-1,"")</f>
        <v>-7.407407407407407E-2</v>
      </c>
      <c r="P137" s="127">
        <f>IFERROR(FS!P142/FS!O142-1,"")</f>
        <v>-1</v>
      </c>
      <c r="Q137" s="108" t="str">
        <f>IFERROR(FS!Q142/FS!P142-1,"")</f>
        <v/>
      </c>
      <c r="R137" s="108" t="str">
        <f>IFERROR(FS!R142/FS!Q142-1,"")</f>
        <v/>
      </c>
      <c r="S137" s="108" t="str">
        <f>IFERROR(FS!S142/FS!R142-1,"")</f>
        <v/>
      </c>
      <c r="T137" s="108" t="str">
        <f>IFERROR(FS!T142/FS!S142-1,"")</f>
        <v/>
      </c>
    </row>
    <row r="138" spans="1:20" x14ac:dyDescent="0.45">
      <c r="B138" s="70" t="s">
        <v>134</v>
      </c>
      <c r="C138" s="62"/>
      <c r="D138" s="127">
        <f>IFERROR(FS!D143/FS!C143-1,"")</f>
        <v>1.0481798715203428</v>
      </c>
      <c r="E138" s="127">
        <f>IFERROR(FS!E143/FS!D143-1,"")</f>
        <v>-0.1615263983272347</v>
      </c>
      <c r="F138" s="127">
        <f>IFERROR(FS!F143/FS!E143-1,"")</f>
        <v>0.34850374064837908</v>
      </c>
      <c r="G138" s="127">
        <f>IFERROR(FS!G143/FS!F143-1,"")</f>
        <v>-1</v>
      </c>
      <c r="H138" s="127" t="str">
        <f>IFERROR(FS!H143/FS!G143-1,"")</f>
        <v/>
      </c>
      <c r="I138" s="127" t="str">
        <f>IFERROR(FS!I143/FS!H143-1,"")</f>
        <v/>
      </c>
      <c r="J138" s="127" t="str">
        <f>IFERROR(FS!J143/FS!I143-1,"")</f>
        <v/>
      </c>
      <c r="K138" s="127" t="str">
        <f>IFERROR(FS!K143/FS!J143-1,"")</f>
        <v/>
      </c>
      <c r="L138" s="127" t="str">
        <f>IFERROR(FS!L143/FS!K143-1,"")</f>
        <v/>
      </c>
      <c r="M138" s="127" t="str">
        <f>IFERROR(FS!M143/FS!L143-1,"")</f>
        <v/>
      </c>
      <c r="N138" s="127" t="str">
        <f>IFERROR(FS!N143/FS!M143-1,"")</f>
        <v/>
      </c>
      <c r="O138" s="127" t="str">
        <f>IFERROR(FS!O143/FS!N143-1,"")</f>
        <v/>
      </c>
      <c r="P138" s="127" t="str">
        <f>IFERROR(FS!P143/FS!O143-1,"")</f>
        <v/>
      </c>
      <c r="Q138" s="108" t="str">
        <f>IFERROR(FS!Q143/FS!P143-1,"")</f>
        <v/>
      </c>
      <c r="R138" s="108" t="str">
        <f>IFERROR(FS!R143/FS!Q143-1,"")</f>
        <v/>
      </c>
      <c r="S138" s="108" t="str">
        <f>IFERROR(FS!S143/FS!R143-1,"")</f>
        <v/>
      </c>
      <c r="T138" s="108" t="str">
        <f>IFERROR(FS!T143/FS!S143-1,"")</f>
        <v/>
      </c>
    </row>
    <row r="139" spans="1:20" x14ac:dyDescent="0.45">
      <c r="B139" s="83" t="s">
        <v>135</v>
      </c>
      <c r="C139" s="84"/>
      <c r="D139" s="128">
        <f>IFERROR(FS!D144/FS!C144-1,"")</f>
        <v>0.20885140689072768</v>
      </c>
      <c r="E139" s="128">
        <f>IFERROR(FS!E144/FS!D144-1,"")</f>
        <v>9.8358215565639284E-3</v>
      </c>
      <c r="F139" s="128">
        <f>IFERROR(FS!F144/FS!E144-1,"")</f>
        <v>0.98376355393361137</v>
      </c>
      <c r="G139" s="128">
        <f>IFERROR(FS!G144/FS!F144-1,"")</f>
        <v>-2.4067157560841212E-2</v>
      </c>
      <c r="H139" s="128">
        <f>IFERROR(FS!H144/FS!G144-1,"")</f>
        <v>6.0540967558138314E-2</v>
      </c>
      <c r="I139" s="128">
        <f>IFERROR(FS!I144/FS!H144-1,"")</f>
        <v>-8.6829475841777248E-2</v>
      </c>
      <c r="J139" s="128">
        <f>IFERROR(FS!J144/FS!I144-1,"")</f>
        <v>0.28017178325912195</v>
      </c>
      <c r="K139" s="128">
        <f>IFERROR(FS!K144/FS!J144-1,"")</f>
        <v>6.9227668142134435E-2</v>
      </c>
      <c r="L139" s="128">
        <f>IFERROR(FS!L144/FS!K144-1,"")</f>
        <v>-0.37424539893688058</v>
      </c>
      <c r="M139" s="128">
        <f>IFERROR(FS!M144/FS!L144-1,"")</f>
        <v>-5.9646987103217031E-2</v>
      </c>
      <c r="N139" s="128">
        <f>IFERROR(FS!N144/FS!M144-1,"")</f>
        <v>1.5927925549259925E-2</v>
      </c>
      <c r="O139" s="128">
        <f>IFERROR(FS!O144/FS!N144-1,"")</f>
        <v>0.2021727689438475</v>
      </c>
      <c r="P139" s="128">
        <f>IFERROR(FS!P144/FS!O144-1,"")</f>
        <v>-1.1710280232829495E-2</v>
      </c>
      <c r="Q139" s="112">
        <f>IFERROR(FS!Q144/FS!P144-1,"")</f>
        <v>0.16258150185762532</v>
      </c>
      <c r="R139" s="112">
        <f>IFERROR(FS!R144/FS!Q144-1,"")</f>
        <v>0.16547282422251897</v>
      </c>
      <c r="S139" s="112">
        <f>IFERROR(FS!S144/FS!R144-1,"")</f>
        <v>-0.38652943879867518</v>
      </c>
      <c r="T139" s="112">
        <f>IFERROR(FS!T144/FS!S144-1,"")</f>
        <v>0.23761217574985039</v>
      </c>
    </row>
    <row r="140" spans="1:20" x14ac:dyDescent="0.45">
      <c r="B140" s="70"/>
      <c r="C140" s="62"/>
      <c r="D140" s="127" t="str">
        <f>IFERROR(FS!D145/FS!C145-1,"")</f>
        <v/>
      </c>
      <c r="E140" s="127" t="str">
        <f>IFERROR(FS!E145/FS!D145-1,"")</f>
        <v/>
      </c>
      <c r="F140" s="127" t="str">
        <f>IFERROR(FS!F145/FS!E145-1,"")</f>
        <v/>
      </c>
      <c r="G140" s="127" t="str">
        <f>IFERROR(FS!G145/FS!F145-1,"")</f>
        <v/>
      </c>
      <c r="H140" s="127" t="str">
        <f>IFERROR(FS!H145/FS!G145-1,"")</f>
        <v/>
      </c>
      <c r="I140" s="127" t="str">
        <f>IFERROR(FS!I145/FS!H145-1,"")</f>
        <v/>
      </c>
      <c r="J140" s="127" t="str">
        <f>IFERROR(FS!J145/FS!I145-1,"")</f>
        <v/>
      </c>
      <c r="K140" s="102" t="str">
        <f>IFERROR(FS!K145/FS!J145-1,"")</f>
        <v/>
      </c>
      <c r="L140" s="102" t="str">
        <f>IFERROR(FS!L145/FS!K145-1,"")</f>
        <v/>
      </c>
      <c r="M140" s="102" t="str">
        <f>IFERROR(FS!M145/FS!L145-1,"")</f>
        <v/>
      </c>
      <c r="N140" s="102" t="str">
        <f>IFERROR(FS!N145/FS!M145-1,"")</f>
        <v/>
      </c>
      <c r="O140" s="102" t="str">
        <f>IFERROR(FS!O145/FS!N145-1,"")</f>
        <v/>
      </c>
      <c r="P140" s="102" t="str">
        <f>IFERROR(FS!P145/FS!O145-1,"")</f>
        <v/>
      </c>
      <c r="Q140" s="133" t="str">
        <f>IFERROR(FS!Q145/FS!P145-1,"")</f>
        <v/>
      </c>
      <c r="R140" s="133" t="str">
        <f>IFERROR(FS!R145/FS!Q145-1,"")</f>
        <v/>
      </c>
      <c r="S140" s="133" t="str">
        <f>IFERROR(FS!S145/FS!R145-1,"")</f>
        <v/>
      </c>
      <c r="T140" s="133" t="str">
        <f>IFERROR(FS!T145/FS!S145-1,"")</f>
        <v/>
      </c>
    </row>
    <row r="141" spans="1:20" x14ac:dyDescent="0.45">
      <c r="B141" s="76" t="s">
        <v>136</v>
      </c>
      <c r="C141" s="62"/>
      <c r="D141" s="127" t="str">
        <f>IFERROR(FS!D146/FS!C146-1,"")</f>
        <v/>
      </c>
      <c r="E141" s="127" t="str">
        <f>IFERROR(FS!E146/FS!D146-1,"")</f>
        <v/>
      </c>
      <c r="F141" s="127" t="str">
        <f>IFERROR(FS!F146/FS!E146-1,"")</f>
        <v/>
      </c>
      <c r="G141" s="127" t="str">
        <f>IFERROR(FS!G146/FS!F146-1,"")</f>
        <v/>
      </c>
      <c r="H141" s="127" t="str">
        <f>IFERROR(FS!H146/FS!G146-1,"")</f>
        <v/>
      </c>
      <c r="I141" s="127" t="str">
        <f>IFERROR(FS!I146/FS!H146-1,"")</f>
        <v/>
      </c>
      <c r="J141" s="127" t="str">
        <f>IFERROR(FS!J146/FS!I146-1,"")</f>
        <v/>
      </c>
      <c r="K141" s="102" t="str">
        <f>IFERROR(FS!K146/FS!J146-1,"")</f>
        <v/>
      </c>
      <c r="L141" s="102" t="str">
        <f>IFERROR(FS!L146/FS!K146-1,"")</f>
        <v/>
      </c>
      <c r="M141" s="102" t="str">
        <f>IFERROR(FS!M146/FS!L146-1,"")</f>
        <v/>
      </c>
      <c r="N141" s="102" t="str">
        <f>IFERROR(FS!N146/FS!M146-1,"")</f>
        <v/>
      </c>
      <c r="O141" s="102" t="str">
        <f>IFERROR(FS!O146/FS!N146-1,"")</f>
        <v/>
      </c>
      <c r="P141" s="102" t="str">
        <f>IFERROR(FS!P146/FS!O146-1,"")</f>
        <v/>
      </c>
      <c r="Q141" s="133" t="str">
        <f>IFERROR(FS!Q146/FS!P146-1,"")</f>
        <v/>
      </c>
      <c r="R141" s="133" t="str">
        <f>IFERROR(FS!R146/FS!Q146-1,"")</f>
        <v/>
      </c>
      <c r="S141" s="133" t="str">
        <f>IFERROR(FS!S146/FS!R146-1,"")</f>
        <v/>
      </c>
      <c r="T141" s="133" t="str">
        <f>IFERROR(FS!T146/FS!S146-1,"")</f>
        <v/>
      </c>
    </row>
    <row r="142" spans="1:20" x14ac:dyDescent="0.45">
      <c r="B142" s="70" t="s">
        <v>137</v>
      </c>
      <c r="C142" s="62"/>
      <c r="D142" s="127">
        <f>IFERROR(FS!D147/FS!C147-1,"")</f>
        <v>-0.18597942593326811</v>
      </c>
      <c r="E142" s="127">
        <f>IFERROR(FS!E147/FS!D147-1,"")</f>
        <v>0.15323365387024834</v>
      </c>
      <c r="F142" s="127">
        <f>IFERROR(FS!F147/FS!E147-1,"")</f>
        <v>2.1312568009172539</v>
      </c>
      <c r="G142" s="127">
        <f>IFERROR(FS!G147/FS!F147-1,"")</f>
        <v>0.54763666574988079</v>
      </c>
      <c r="H142" s="127">
        <f>IFERROR(FS!H147/FS!G147-1,"")</f>
        <v>-7.99489941012963E-2</v>
      </c>
      <c r="I142" s="127">
        <f>IFERROR(FS!I147/FS!H147-1,"")</f>
        <v>-0.62884626889482709</v>
      </c>
      <c r="J142" s="127">
        <f>IFERROR(FS!J147/FS!I147-1,"")</f>
        <v>-0.41669104442728166</v>
      </c>
      <c r="K142" s="127">
        <f>IFERROR(FS!K147/FS!J147-1,"")</f>
        <v>0.80759666014075182</v>
      </c>
      <c r="L142" s="127">
        <f>IFERROR(FS!L147/FS!K147-1,"")</f>
        <v>0.27568745103284864</v>
      </c>
      <c r="M142" s="127">
        <f>IFERROR(FS!M147/FS!L147-1,"")</f>
        <v>-0.17480551644247377</v>
      </c>
      <c r="N142" s="127">
        <f>IFERROR(FS!N147/FS!M147-1,"")</f>
        <v>-0.36650603227906697</v>
      </c>
      <c r="O142" s="127">
        <f>IFERROR(FS!O147/FS!N147-1,"")</f>
        <v>7.1222728322364981E-2</v>
      </c>
      <c r="P142" s="127">
        <f>IFERROR(FS!P147/FS!O147-1,"")</f>
        <v>-0.50152918832645277</v>
      </c>
      <c r="Q142" s="108">
        <f>IFERROR(FS!Q147/FS!P147-1,"")</f>
        <v>0.38015573536777358</v>
      </c>
      <c r="R142" s="108">
        <f>IFERROR(FS!R147/FS!Q147-1,"")</f>
        <v>0.74928546988112532</v>
      </c>
      <c r="S142" s="108">
        <f>IFERROR(FS!S147/FS!R147-1,"")</f>
        <v>3.2405651285918546E-2</v>
      </c>
      <c r="T142" s="108">
        <f>IFERROR(FS!T147/FS!S147-1,"")</f>
        <v>8.1688164003200336E-2</v>
      </c>
    </row>
    <row r="143" spans="1:20" x14ac:dyDescent="0.45">
      <c r="B143" s="70" t="s">
        <v>138</v>
      </c>
      <c r="C143" s="79"/>
      <c r="D143" s="108" t="str">
        <f>IFERROR(FS!D148/FS!C148-1,"")</f>
        <v/>
      </c>
      <c r="E143" s="108" t="str">
        <f>IFERROR(FS!E148/FS!D148-1,"")</f>
        <v/>
      </c>
      <c r="F143" s="108" t="str">
        <f>IFERROR(FS!F148/FS!E148-1,"")</f>
        <v/>
      </c>
      <c r="G143" s="108" t="str">
        <f>IFERROR(FS!G148/FS!F148-1,"")</f>
        <v/>
      </c>
      <c r="H143" s="108" t="str">
        <f>IFERROR(FS!H148/FS!G148-1,"")</f>
        <v/>
      </c>
      <c r="I143" s="108" t="str">
        <f>IFERROR(FS!I148/FS!H148-1,"")</f>
        <v/>
      </c>
      <c r="J143" s="108" t="str">
        <f>IFERROR(FS!J148/FS!I148-1,"")</f>
        <v/>
      </c>
      <c r="K143" s="108" t="str">
        <f>IFERROR(FS!K148/FS!J148-1,"")</f>
        <v/>
      </c>
      <c r="L143" s="108" t="str">
        <f>IFERROR(FS!L148/FS!K148-1,"")</f>
        <v/>
      </c>
      <c r="M143" s="108" t="str">
        <f>IFERROR(FS!M148/FS!L148-1,"")</f>
        <v/>
      </c>
      <c r="N143" s="108" t="str">
        <f>IFERROR(FS!N148/FS!M148-1,"")</f>
        <v/>
      </c>
      <c r="O143" s="108" t="str">
        <f>IFERROR(FS!O148/FS!N148-1,"")</f>
        <v/>
      </c>
      <c r="P143" s="108" t="str">
        <f>IFERROR(FS!P148/FS!O148-1,"")</f>
        <v/>
      </c>
      <c r="Q143" s="108" t="str">
        <f>IFERROR(FS!Q148/FS!P148-1,"")</f>
        <v/>
      </c>
      <c r="R143" s="108" t="str">
        <f>IFERROR(FS!R148/FS!Q148-1,"")</f>
        <v/>
      </c>
      <c r="S143" s="108" t="str">
        <f>IFERROR(FS!S148/FS!R148-1,"")</f>
        <v/>
      </c>
      <c r="T143" s="108" t="str">
        <f>IFERROR(FS!T148/FS!S148-1,"")</f>
        <v/>
      </c>
    </row>
    <row r="144" spans="1:20" x14ac:dyDescent="0.45">
      <c r="B144" s="70" t="s">
        <v>139</v>
      </c>
      <c r="C144" s="62"/>
      <c r="D144" s="127">
        <f>IFERROR(FS!D149/FS!C149-1,"")</f>
        <v>-1</v>
      </c>
      <c r="E144" s="127" t="str">
        <f>IFERROR(FS!E149/FS!D149-1,"")</f>
        <v/>
      </c>
      <c r="F144" s="127" t="str">
        <f>IFERROR(FS!F149/FS!E149-1,"")</f>
        <v/>
      </c>
      <c r="G144" s="127">
        <f>IFERROR(FS!G149/FS!F149-1,"")</f>
        <v>-1</v>
      </c>
      <c r="H144" s="127" t="str">
        <f>IFERROR(FS!H149/FS!G149-1,"")</f>
        <v/>
      </c>
      <c r="I144" s="127">
        <f>IFERROR(FS!I149/FS!H149-1,"")</f>
        <v>-0.93865435356200533</v>
      </c>
      <c r="J144" s="127">
        <f>IFERROR(FS!J149/FS!I149-1,"")</f>
        <v>-0.59397311827956989</v>
      </c>
      <c r="K144" s="127">
        <f>IFERROR(FS!K149/FS!J149-1,"")</f>
        <v>-1</v>
      </c>
      <c r="L144" s="127" t="str">
        <f>IFERROR(FS!L149/FS!K149-1,"")</f>
        <v/>
      </c>
      <c r="M144" s="127">
        <f>IFERROR(FS!M149/FS!L149-1,"")</f>
        <v>0.53213299104477585</v>
      </c>
      <c r="N144" s="127">
        <f>IFERROR(FS!N149/FS!M149-1,"")</f>
        <v>2.3816160092037686</v>
      </c>
      <c r="O144" s="127">
        <f>IFERROR(FS!O149/FS!N149-1,"")</f>
        <v>-0.20292326158363583</v>
      </c>
      <c r="P144" s="127">
        <f>IFERROR(FS!P149/FS!O149-1,"")</f>
        <v>-0.83159155302814736</v>
      </c>
      <c r="Q144" s="108">
        <f>IFERROR(FS!Q149/FS!P149-1,"")</f>
        <v>0.24564019682876714</v>
      </c>
      <c r="R144" s="108">
        <f>IFERROR(FS!R149/FS!Q149-1,"")</f>
        <v>1.5439623869837478</v>
      </c>
      <c r="S144" s="108">
        <f>IFERROR(FS!S149/FS!R149-1,"")</f>
        <v>-0.96447040498442371</v>
      </c>
      <c r="T144" s="108">
        <f>IFERROR(FS!T149/FS!S149-1,"")</f>
        <v>41.426090768732251</v>
      </c>
    </row>
    <row r="145" spans="2:20" x14ac:dyDescent="0.45">
      <c r="B145" s="70" t="s">
        <v>140</v>
      </c>
      <c r="C145" s="62"/>
      <c r="D145" s="127">
        <f>IFERROR(FS!D150/FS!C150-1,"")</f>
        <v>-1</v>
      </c>
      <c r="E145" s="127" t="str">
        <f>IFERROR(FS!E150/FS!D150-1,"")</f>
        <v/>
      </c>
      <c r="F145" s="127" t="str">
        <f>IFERROR(FS!F150/FS!E150-1,"")</f>
        <v/>
      </c>
      <c r="G145" s="127">
        <f>IFERROR(FS!G150/FS!F150-1,"")</f>
        <v>1.9506380190491446</v>
      </c>
      <c r="H145" s="127">
        <f>IFERROR(FS!H150/FS!G150-1,"")</f>
        <v>0.14335251312570452</v>
      </c>
      <c r="I145" s="127">
        <f>IFERROR(FS!I150/FS!H150-1,"")</f>
        <v>0.48353643156707959</v>
      </c>
      <c r="J145" s="127">
        <f>IFERROR(FS!J150/FS!I150-1,"")</f>
        <v>-0.31262853302687643</v>
      </c>
      <c r="K145" s="127">
        <f>IFERROR(FS!K150/FS!J150-1,"")</f>
        <v>0.8217632956570371</v>
      </c>
      <c r="L145" s="127">
        <f>IFERROR(FS!L150/FS!K150-1,"")</f>
        <v>6.8724994071076573E-2</v>
      </c>
      <c r="M145" s="127">
        <f>IFERROR(FS!M150/FS!L150-1,"")</f>
        <v>-0.34007429462892802</v>
      </c>
      <c r="N145" s="127">
        <f>IFERROR(FS!N150/FS!M150-1,"")</f>
        <v>-0.19918768199231085</v>
      </c>
      <c r="O145" s="127">
        <f>IFERROR(FS!O150/FS!N150-1,"")</f>
        <v>6.7220071532700931E-2</v>
      </c>
      <c r="P145" s="127">
        <f>IFERROR(FS!P150/FS!O150-1,"")</f>
        <v>0.28509434973346193</v>
      </c>
      <c r="Q145" s="108">
        <f>IFERROR(FS!Q150/FS!P150-1,"")</f>
        <v>0.28574470302230548</v>
      </c>
      <c r="R145" s="108">
        <f>IFERROR(FS!R150/FS!Q150-1,"")</f>
        <v>0.31219066340274315</v>
      </c>
      <c r="S145" s="108">
        <f>IFERROR(FS!S150/FS!R150-1,"")</f>
        <v>0.24417126813621448</v>
      </c>
      <c r="T145" s="108">
        <f>IFERROR(FS!T150/FS!S150-1,"")</f>
        <v>-0.28438391939170138</v>
      </c>
    </row>
    <row r="146" spans="2:20" x14ac:dyDescent="0.45">
      <c r="B146" s="70" t="s">
        <v>141</v>
      </c>
      <c r="C146" s="62"/>
      <c r="D146" s="127" t="str">
        <f>IFERROR(FS!D152/FS!C152-1,"")</f>
        <v/>
      </c>
      <c r="E146" s="127" t="str">
        <f>IFERROR(FS!E152/FS!D152-1,"")</f>
        <v/>
      </c>
      <c r="F146" s="127" t="str">
        <f>IFERROR(FS!F152/FS!E152-1,"")</f>
        <v/>
      </c>
      <c r="G146" s="127">
        <f>IFERROR(FS!G152/FS!F152-1,"")</f>
        <v>-1.7512592343854936</v>
      </c>
      <c r="H146" s="127">
        <f>IFERROR(FS!H152/FS!G152-1,"")</f>
        <v>-0.66890155324617273</v>
      </c>
      <c r="I146" s="127">
        <f>IFERROR(FS!I152/FS!H152-1,"")</f>
        <v>-1</v>
      </c>
      <c r="J146" s="127" t="str">
        <f>IFERROR(FS!J152/FS!I152-1,"")</f>
        <v/>
      </c>
      <c r="K146" s="127" t="str">
        <f>IFERROR(FS!K152/FS!J152-1,"")</f>
        <v/>
      </c>
      <c r="L146" s="127" t="str">
        <f>IFERROR(FS!L152/FS!K152-1,"")</f>
        <v/>
      </c>
      <c r="M146" s="127" t="str">
        <f>IFERROR(FS!M152/FS!L152-1,"")</f>
        <v/>
      </c>
      <c r="N146" s="127" t="str">
        <f>IFERROR(FS!N152/FS!M152-1,"")</f>
        <v/>
      </c>
      <c r="O146" s="127" t="str">
        <f>IFERROR(FS!O152/FS!N152-1,"")</f>
        <v/>
      </c>
      <c r="P146" s="127" t="str">
        <f>IFERROR(FS!P152/FS!O152-1,"")</f>
        <v/>
      </c>
      <c r="Q146" s="108" t="str">
        <f>IFERROR(FS!Q152/FS!P152-1,"")</f>
        <v/>
      </c>
      <c r="R146" s="108" t="str">
        <f>IFERROR(FS!R152/FS!Q152-1,"")</f>
        <v/>
      </c>
      <c r="S146" s="108" t="str">
        <f>IFERROR(FS!S152/FS!R152-1,"")</f>
        <v/>
      </c>
      <c r="T146" s="108" t="str">
        <f>IFERROR(FS!T152/FS!S152-1,"")</f>
        <v/>
      </c>
    </row>
    <row r="147" spans="2:20" x14ac:dyDescent="0.45">
      <c r="B147" s="70" t="s">
        <v>142</v>
      </c>
      <c r="C147" s="62"/>
      <c r="D147" s="127" t="str">
        <f>IFERROR(FS!D153/FS!C153-1,"")</f>
        <v/>
      </c>
      <c r="E147" s="127" t="str">
        <f>IFERROR(FS!E153/FS!D153-1,"")</f>
        <v/>
      </c>
      <c r="F147" s="127" t="str">
        <f>IFERROR(FS!F153/FS!E153-1,"")</f>
        <v/>
      </c>
      <c r="G147" s="127">
        <f>IFERROR(FS!G153/FS!F153-1,"")</f>
        <v>1.0704610609926002E-2</v>
      </c>
      <c r="H147" s="127">
        <f>IFERROR(FS!H153/FS!G153-1,"")</f>
        <v>-0.37878630165504323</v>
      </c>
      <c r="I147" s="127">
        <f>IFERROR(FS!I153/FS!H153-1,"")</f>
        <v>-5.0015499329758715</v>
      </c>
      <c r="J147" s="127">
        <f>IFERROR(FS!J153/FS!I153-1,"")</f>
        <v>-1</v>
      </c>
      <c r="K147" s="127" t="str">
        <f>IFERROR(FS!K153/FS!J153-1,"")</f>
        <v/>
      </c>
      <c r="L147" s="127" t="str">
        <f>IFERROR(FS!L153/FS!K153-1,"")</f>
        <v/>
      </c>
      <c r="M147" s="127" t="str">
        <f>IFERROR(FS!M153/FS!L153-1,"")</f>
        <v/>
      </c>
      <c r="N147" s="127" t="str">
        <f>IFERROR(FS!N153/FS!M153-1,"")</f>
        <v/>
      </c>
      <c r="O147" s="127" t="str">
        <f>IFERROR(FS!O153/FS!N153-1,"")</f>
        <v/>
      </c>
      <c r="P147" s="127" t="str">
        <f>IFERROR(FS!P153/FS!O153-1,"")</f>
        <v/>
      </c>
      <c r="Q147" s="108" t="str">
        <f>IFERROR(FS!Q153/FS!P153-1,"")</f>
        <v/>
      </c>
      <c r="R147" s="108">
        <f>IFERROR(FS!R153/FS!Q153-1,"")</f>
        <v>-0.74892440073755373</v>
      </c>
      <c r="S147" s="108">
        <f>IFERROR(FS!S153/FS!R153-1,"")</f>
        <v>-5.9823443574051405</v>
      </c>
      <c r="T147" s="108">
        <f>IFERROR(FS!T153/FS!S153-1,"")</f>
        <v>-1</v>
      </c>
    </row>
    <row r="148" spans="2:20" x14ac:dyDescent="0.45">
      <c r="B148" s="70" t="s">
        <v>143</v>
      </c>
      <c r="C148" s="62"/>
      <c r="D148" s="127">
        <f>IFERROR(FS!D154/FS!C154-1,"")</f>
        <v>1.1375690607734805</v>
      </c>
      <c r="E148" s="127">
        <f>IFERROR(FS!E154/FS!D154-1,"")</f>
        <v>0.60765055569914717</v>
      </c>
      <c r="F148" s="127">
        <f>IFERROR(FS!F154/FS!E154-1,"")</f>
        <v>-1</v>
      </c>
      <c r="G148" s="127" t="str">
        <f>IFERROR(FS!G154/FS!F154-1,"")</f>
        <v/>
      </c>
      <c r="H148" s="127" t="str">
        <f>IFERROR(FS!H154/FS!G154-1,"")</f>
        <v/>
      </c>
      <c r="I148" s="127" t="str">
        <f>IFERROR(FS!I154/FS!H154-1,"")</f>
        <v/>
      </c>
      <c r="J148" s="127" t="str">
        <f>IFERROR(FS!J154/FS!I154-1,"")</f>
        <v/>
      </c>
      <c r="K148" s="127" t="str">
        <f>IFERROR(FS!K154/FS!J154-1,"")</f>
        <v/>
      </c>
      <c r="L148" s="127" t="str">
        <f>IFERROR(FS!L154/FS!K154-1,"")</f>
        <v/>
      </c>
      <c r="M148" s="127">
        <f>IFERROR(FS!M154/FS!L154-1,"")</f>
        <v>-1</v>
      </c>
      <c r="N148" s="127" t="str">
        <f>IFERROR(FS!N154/FS!M154-1,"")</f>
        <v/>
      </c>
      <c r="O148" s="127" t="str">
        <f>IFERROR(FS!O154/FS!N154-1,"")</f>
        <v/>
      </c>
      <c r="P148" s="127" t="str">
        <f>IFERROR(FS!P154/FS!O154-1,"")</f>
        <v/>
      </c>
      <c r="Q148" s="108" t="str">
        <f>IFERROR(FS!Q154/FS!P154-1,"")</f>
        <v/>
      </c>
      <c r="R148" s="108" t="str">
        <f>IFERROR(FS!R154/FS!Q154-1,"")</f>
        <v/>
      </c>
      <c r="S148" s="108" t="str">
        <f>IFERROR(FS!S154/FS!R154-1,"")</f>
        <v/>
      </c>
      <c r="T148" s="108" t="str">
        <f>IFERROR(FS!T154/FS!S154-1,"")</f>
        <v/>
      </c>
    </row>
    <row r="149" spans="2:20" x14ac:dyDescent="0.45">
      <c r="B149" s="70" t="s">
        <v>144</v>
      </c>
      <c r="C149" s="62"/>
      <c r="D149" s="127" t="str">
        <f>IFERROR(FS!D155/FS!C155-1,"")</f>
        <v/>
      </c>
      <c r="E149" s="127" t="str">
        <f>IFERROR(FS!E155/FS!D155-1,"")</f>
        <v/>
      </c>
      <c r="F149" s="127" t="str">
        <f>IFERROR(FS!F155/FS!E155-1,"")</f>
        <v/>
      </c>
      <c r="G149" s="127" t="str">
        <f>IFERROR(FS!G155/FS!F155-1,"")</f>
        <v/>
      </c>
      <c r="H149" s="127" t="str">
        <f>IFERROR(FS!H155/FS!G155-1,"")</f>
        <v/>
      </c>
      <c r="I149" s="127" t="str">
        <f>IFERROR(FS!I155/FS!H155-1,"")</f>
        <v/>
      </c>
      <c r="J149" s="127" t="str">
        <f>IFERROR(FS!J155/FS!I155-1,"")</f>
        <v/>
      </c>
      <c r="K149" s="127" t="str">
        <f>IFERROR(FS!K155/FS!J155-1,"")</f>
        <v/>
      </c>
      <c r="L149" s="127">
        <f>IFERROR(FS!L155/FS!K155-1,"")</f>
        <v>-0.15436593675987864</v>
      </c>
      <c r="M149" s="127">
        <f>IFERROR(FS!M155/FS!L155-1,"")</f>
        <v>-1</v>
      </c>
      <c r="N149" s="127" t="str">
        <f>IFERROR(FS!N155/FS!M155-1,"")</f>
        <v/>
      </c>
      <c r="O149" s="127" t="str">
        <f>IFERROR(FS!O155/FS!N155-1,"")</f>
        <v/>
      </c>
      <c r="P149" s="127" t="str">
        <f>IFERROR(FS!P155/FS!O155-1,"")</f>
        <v/>
      </c>
      <c r="Q149" s="108" t="str">
        <f>IFERROR(FS!Q155/FS!P155-1,"")</f>
        <v/>
      </c>
      <c r="R149" s="108" t="str">
        <f>IFERROR(FS!R155/FS!Q155-1,"")</f>
        <v/>
      </c>
      <c r="S149" s="108">
        <f>IFERROR(FS!S155/FS!R155-1,"")</f>
        <v>-1</v>
      </c>
      <c r="T149" s="108" t="str">
        <f>IFERROR(FS!T155/FS!S155-1,"")</f>
        <v/>
      </c>
    </row>
    <row r="150" spans="2:20" x14ac:dyDescent="0.45">
      <c r="B150" s="86" t="s">
        <v>145</v>
      </c>
      <c r="C150" s="62"/>
      <c r="D150" s="127" t="str">
        <f>IFERROR(FS!D156/FS!C156-1,"")</f>
        <v/>
      </c>
      <c r="E150" s="127" t="str">
        <f>IFERROR(FS!E156/FS!D156-1,"")</f>
        <v/>
      </c>
      <c r="F150" s="127" t="str">
        <f>IFERROR(FS!F156/FS!E156-1,"")</f>
        <v/>
      </c>
      <c r="G150" s="127" t="str">
        <f>IFERROR(FS!G156/FS!F156-1,"")</f>
        <v/>
      </c>
      <c r="H150" s="127" t="str">
        <f>IFERROR(FS!H156/FS!G156-1,"")</f>
        <v/>
      </c>
      <c r="I150" s="127" t="str">
        <f>IFERROR(FS!I156/FS!H156-1,"")</f>
        <v/>
      </c>
      <c r="J150" s="127" t="str">
        <f>IFERROR(FS!J156/FS!I156-1,"")</f>
        <v/>
      </c>
      <c r="K150" s="135" t="str">
        <f>IFERROR(FS!K156/FS!J156-1,"")</f>
        <v/>
      </c>
      <c r="L150" s="135" t="str">
        <f>IFERROR(FS!L156/FS!K156-1,"")</f>
        <v/>
      </c>
      <c r="M150" s="127">
        <f>IFERROR(FS!M156/FS!L156-1,"")</f>
        <v>-1</v>
      </c>
      <c r="N150" s="127" t="str">
        <f>IFERROR(FS!N156/FS!M156-1,"")</f>
        <v/>
      </c>
      <c r="O150" s="127" t="str">
        <f>IFERROR(FS!O156/FS!N156-1,"")</f>
        <v/>
      </c>
      <c r="P150" s="127" t="str">
        <f>IFERROR(FS!P156/FS!O156-1,"")</f>
        <v/>
      </c>
      <c r="Q150" s="108" t="str">
        <f>IFERROR(FS!Q156/FS!P156-1,"")</f>
        <v/>
      </c>
      <c r="R150" s="108" t="str">
        <f>IFERROR(FS!R156/FS!Q156-1,"")</f>
        <v/>
      </c>
      <c r="S150" s="108" t="str">
        <f>IFERROR(FS!S156/FS!R156-1,"")</f>
        <v/>
      </c>
      <c r="T150" s="108" t="str">
        <f>IFERROR(FS!T156/FS!S156-1,"")</f>
        <v/>
      </c>
    </row>
    <row r="151" spans="2:20" x14ac:dyDescent="0.45">
      <c r="B151" s="86" t="s">
        <v>146</v>
      </c>
      <c r="C151" s="62"/>
      <c r="D151" s="127" t="str">
        <f>IFERROR(FS!D157/FS!C157-1,"")</f>
        <v/>
      </c>
      <c r="E151" s="127" t="str">
        <f>IFERROR(FS!E157/FS!D157-1,"")</f>
        <v/>
      </c>
      <c r="F151" s="127" t="str">
        <f>IFERROR(FS!F157/FS!E157-1,"")</f>
        <v/>
      </c>
      <c r="G151" s="127" t="str">
        <f>IFERROR(FS!G157/FS!F157-1,"")</f>
        <v/>
      </c>
      <c r="H151" s="127" t="str">
        <f>IFERROR(FS!H157/FS!G157-1,"")</f>
        <v/>
      </c>
      <c r="I151" s="127" t="str">
        <f>IFERROR(FS!I157/FS!H157-1,"")</f>
        <v/>
      </c>
      <c r="J151" s="127" t="str">
        <f>IFERROR(FS!J157/FS!I157-1,"")</f>
        <v/>
      </c>
      <c r="K151" s="135" t="str">
        <f>IFERROR(FS!K157/FS!J157-1,"")</f>
        <v/>
      </c>
      <c r="L151" s="135" t="str">
        <f>IFERROR(FS!L157/FS!K157-1,"")</f>
        <v/>
      </c>
      <c r="M151" s="127" t="str">
        <f>IFERROR(FS!M157/FS!L157-1,"")</f>
        <v/>
      </c>
      <c r="N151" s="127" t="str">
        <f>IFERROR(FS!N157/FS!M157-1,"")</f>
        <v/>
      </c>
      <c r="O151" s="127" t="str">
        <f>IFERROR(FS!O157/FS!N157-1,"")</f>
        <v/>
      </c>
      <c r="P151" s="127" t="str">
        <f>IFERROR(FS!P157/FS!O157-1,"")</f>
        <v/>
      </c>
      <c r="Q151" s="127" t="str">
        <f>IFERROR(FS!Q157/FS!P157-1,"")</f>
        <v/>
      </c>
      <c r="R151" s="127" t="str">
        <f>IFERROR(FS!R157/FS!Q157-1,"")</f>
        <v/>
      </c>
      <c r="S151" s="127" t="str">
        <f>IFERROR(FS!S157/FS!R157-1,"")</f>
        <v/>
      </c>
      <c r="T151" s="127" t="str">
        <f>IFERROR(FS!T157/FS!S157-1,"")</f>
        <v/>
      </c>
    </row>
    <row r="152" spans="2:20" x14ac:dyDescent="0.45">
      <c r="B152" s="83" t="s">
        <v>147</v>
      </c>
      <c r="C152" s="84"/>
      <c r="D152" s="128">
        <f>IFERROR(FS!D158/FS!C158-1,"")</f>
        <v>-0.150364812997275</v>
      </c>
      <c r="E152" s="128">
        <f>IFERROR(FS!E158/FS!D158-1,"")</f>
        <v>0.15096899479545978</v>
      </c>
      <c r="F152" s="128">
        <f>IFERROR(FS!F158/FS!E158-1,"")</f>
        <v>2.6038839177801871</v>
      </c>
      <c r="G152" s="128">
        <f>IFERROR(FS!G158/FS!F158-1,"")</f>
        <v>0.41488647088685893</v>
      </c>
      <c r="H152" s="128">
        <f>IFERROR(FS!H158/FS!G158-1,"")</f>
        <v>-0.10508403109101283</v>
      </c>
      <c r="I152" s="128">
        <f>IFERROR(FS!I158/FS!H158-1,"")</f>
        <v>-0.91067937479725813</v>
      </c>
      <c r="J152" s="128">
        <f>IFERROR(FS!J158/FS!I158-1,"")</f>
        <v>1.0662580402029027</v>
      </c>
      <c r="K152" s="128">
        <f>IFERROR(FS!K158/FS!J158-1,"")</f>
        <v>1.3189432861810615</v>
      </c>
      <c r="L152" s="128">
        <f>IFERROR(FS!L158/FS!K158-1,"")</f>
        <v>-3.6496319748734463E-2</v>
      </c>
      <c r="M152" s="128">
        <f>IFERROR(FS!M158/FS!L158-1,"")</f>
        <v>-0.13567392883269191</v>
      </c>
      <c r="N152" s="112">
        <f>IFERROR(FS!N158/FS!M158-1,"")</f>
        <v>-0.48060985280235347</v>
      </c>
      <c r="O152" s="112">
        <f>IFERROR(FS!O158/FS!N158-1,"")</f>
        <v>0.1348902154920435</v>
      </c>
      <c r="P152" s="112">
        <f>IFERROR(FS!P158/FS!O158-1,"")</f>
        <v>-0.56441695617578835</v>
      </c>
      <c r="Q152" s="112">
        <f>IFERROR(FS!Q158/FS!P158-1,"")</f>
        <v>0.51690553753211543</v>
      </c>
      <c r="R152" s="112">
        <f>IFERROR(FS!R158/FS!Q158-1,"")</f>
        <v>1.1649091616360745</v>
      </c>
      <c r="S152" s="112">
        <f>IFERROR(FS!S158/FS!R158-1,"")</f>
        <v>-0.17676068491966135</v>
      </c>
      <c r="T152" s="112">
        <f>IFERROR(FS!T158/FS!S158-1,"")</f>
        <v>0.18932455648260049</v>
      </c>
    </row>
    <row r="153" spans="2:20" x14ac:dyDescent="0.45">
      <c r="D153" s="102" t="str">
        <f>IFERROR(FS!D159/FS!C159-1,"")</f>
        <v/>
      </c>
      <c r="E153" s="102" t="str">
        <f>IFERROR(FS!E159/FS!D159-1,"")</f>
        <v/>
      </c>
      <c r="F153" s="102" t="str">
        <f>IFERROR(FS!F159/FS!E159-1,"")</f>
        <v/>
      </c>
      <c r="G153" s="102" t="str">
        <f>IFERROR(FS!G159/FS!F159-1,"")</f>
        <v/>
      </c>
      <c r="H153" s="102" t="str">
        <f>IFERROR(FS!H159/FS!G159-1,"")</f>
        <v/>
      </c>
      <c r="I153" s="136" t="str">
        <f>IFERROR(FS!I159/FS!H159-1,"")</f>
        <v/>
      </c>
      <c r="J153" s="136" t="str">
        <f>IFERROR(FS!J159/FS!I159-1,"")</f>
        <v/>
      </c>
      <c r="K153" s="102" t="str">
        <f>IFERROR(FS!K159/FS!J159-1,"")</f>
        <v/>
      </c>
      <c r="L153" s="102" t="str">
        <f>IFERROR(FS!L159/FS!K159-1,"")</f>
        <v/>
      </c>
      <c r="M153" s="102" t="str">
        <f>IFERROR(FS!M159/FS!L159-1,"")</f>
        <v/>
      </c>
      <c r="N153" s="102" t="str">
        <f>IFERROR(FS!N159/FS!M159-1,"")</f>
        <v/>
      </c>
      <c r="O153" s="102" t="str">
        <f>IFERROR(FS!O159/FS!N159-1,"")</f>
        <v/>
      </c>
      <c r="P153" s="102" t="str">
        <f>IFERROR(FS!P159/FS!O159-1,"")</f>
        <v/>
      </c>
      <c r="Q153" s="133" t="str">
        <f>IFERROR(FS!Q159/FS!P159-1,"")</f>
        <v/>
      </c>
      <c r="R153" s="133" t="str">
        <f>IFERROR(FS!R159/FS!Q159-1,"")</f>
        <v/>
      </c>
      <c r="S153" s="133" t="str">
        <f>IFERROR(FS!S159/FS!R159-1,"")</f>
        <v/>
      </c>
      <c r="T153" s="133" t="str">
        <f>IFERROR(FS!T159/FS!S159-1,"")</f>
        <v/>
      </c>
    </row>
    <row r="154" spans="2:20" x14ac:dyDescent="0.45">
      <c r="B154" s="76" t="s">
        <v>148</v>
      </c>
      <c r="C154" s="62"/>
      <c r="D154" s="127" t="str">
        <f>IFERROR(FS!D160/FS!C160-1,"")</f>
        <v/>
      </c>
      <c r="E154" s="127" t="str">
        <f>IFERROR(FS!E160/FS!D160-1,"")</f>
        <v/>
      </c>
      <c r="F154" s="127" t="str">
        <f>IFERROR(FS!F160/FS!E160-1,"")</f>
        <v/>
      </c>
      <c r="G154" s="127" t="str">
        <f>IFERROR(FS!G160/FS!F160-1,"")</f>
        <v/>
      </c>
      <c r="H154" s="127" t="str">
        <f>IFERROR(FS!H160/FS!G160-1,"")</f>
        <v/>
      </c>
      <c r="I154" s="127" t="str">
        <f>IFERROR(FS!I160/FS!H160-1,"")</f>
        <v/>
      </c>
      <c r="J154" s="127" t="str">
        <f>IFERROR(FS!J160/FS!I160-1,"")</f>
        <v/>
      </c>
      <c r="K154" s="102" t="str">
        <f>IFERROR(FS!K160/FS!J160-1,"")</f>
        <v/>
      </c>
      <c r="L154" s="102" t="str">
        <f>IFERROR(FS!L160/FS!K160-1,"")</f>
        <v/>
      </c>
      <c r="M154" s="102" t="str">
        <f>IFERROR(FS!M160/FS!L160-1,"")</f>
        <v/>
      </c>
      <c r="N154" s="102" t="str">
        <f>IFERROR(FS!N160/FS!M160-1,"")</f>
        <v/>
      </c>
      <c r="O154" s="102" t="str">
        <f>IFERROR(FS!O160/FS!N160-1,"")</f>
        <v/>
      </c>
      <c r="P154" s="102" t="str">
        <f>IFERROR(FS!P160/FS!O160-1,"")</f>
        <v/>
      </c>
      <c r="Q154" s="133" t="str">
        <f>IFERROR(FS!Q160/FS!P160-1,"")</f>
        <v/>
      </c>
      <c r="R154" s="133" t="str">
        <f>IFERROR(FS!R160/FS!Q160-1,"")</f>
        <v/>
      </c>
      <c r="S154" s="133" t="str">
        <f>IFERROR(FS!S160/FS!R160-1,"")</f>
        <v/>
      </c>
      <c r="T154" s="133" t="str">
        <f>IFERROR(FS!T160/FS!S160-1,"")</f>
        <v/>
      </c>
    </row>
    <row r="155" spans="2:20" x14ac:dyDescent="0.45">
      <c r="B155" s="70" t="s">
        <v>149</v>
      </c>
      <c r="C155" s="62"/>
      <c r="D155" s="127" t="str">
        <f>IFERROR(FS!D161/FS!C161-1,"")</f>
        <v/>
      </c>
      <c r="E155" s="127">
        <f>IFERROR(FS!E161/FS!D161-1,"")</f>
        <v>0.16183002877752206</v>
      </c>
      <c r="F155" s="127">
        <f>IFERROR(FS!F161/FS!E161-1,"")</f>
        <v>15.312157254480287</v>
      </c>
      <c r="G155" s="127">
        <f>IFERROR(FS!G161/FS!F161-1,"")</f>
        <v>-0.99748595756430114</v>
      </c>
      <c r="H155" s="127">
        <f>IFERROR(FS!H161/FS!G161-1,"")</f>
        <v>345.26335541936078</v>
      </c>
      <c r="I155" s="127">
        <f>IFERROR(FS!I161/FS!H161-1,"")</f>
        <v>-1</v>
      </c>
      <c r="J155" s="127" t="str">
        <f>IFERROR(FS!J161/FS!I161-1,"")</f>
        <v/>
      </c>
      <c r="K155" s="127" t="str">
        <f>IFERROR(FS!K161/FS!J161-1,"")</f>
        <v/>
      </c>
      <c r="L155" s="127" t="str">
        <f>IFERROR(FS!L161/FS!K161-1,"")</f>
        <v/>
      </c>
      <c r="M155" s="127">
        <f>IFERROR(FS!M161/FS!L161-1,"")</f>
        <v>0.18652259864459597</v>
      </c>
      <c r="N155" s="127">
        <f>IFERROR(FS!N161/FS!M161-1,"")</f>
        <v>-1</v>
      </c>
      <c r="O155" s="127" t="str">
        <f>IFERROR(FS!O161/FS!N161-1,"")</f>
        <v/>
      </c>
      <c r="P155" s="127" t="str">
        <f>IFERROR(FS!P161/FS!O161-1,"")</f>
        <v/>
      </c>
      <c r="Q155" s="108" t="str">
        <f>IFERROR(FS!Q161/FS!P161-1,"")</f>
        <v/>
      </c>
      <c r="R155" s="108">
        <f>IFERROR(FS!R161/FS!Q161-1,"")</f>
        <v>-1</v>
      </c>
      <c r="S155" s="130" t="str">
        <f>IFERROR(FS!S161/FS!R161-1,"")</f>
        <v/>
      </c>
      <c r="T155" s="130" t="str">
        <f>IFERROR(FS!T161/FS!S161-1,"")</f>
        <v/>
      </c>
    </row>
    <row r="156" spans="2:20" x14ac:dyDescent="0.45">
      <c r="B156" s="70" t="s">
        <v>150</v>
      </c>
      <c r="C156" s="62"/>
      <c r="D156" s="127">
        <f>IFERROR(FS!D162/FS!C162-1,"")</f>
        <v>2.4383457208242199</v>
      </c>
      <c r="E156" s="127">
        <f>IFERROR(FS!E162/FS!D162-1,"")</f>
        <v>0.64045093424595212</v>
      </c>
      <c r="F156" s="127">
        <f>IFERROR(FS!F162/FS!E162-1,"")</f>
        <v>0.37022543335637925</v>
      </c>
      <c r="G156" s="127">
        <f>IFERROR(FS!G162/FS!F162-1,"")</f>
        <v>-0.9835344411755802</v>
      </c>
      <c r="H156" s="127">
        <f>IFERROR(FS!H162/FS!G162-1,"")</f>
        <v>0.33099675978795107</v>
      </c>
      <c r="I156" s="127">
        <f>IFERROR(FS!I162/FS!H162-1,"")</f>
        <v>-0.94887075095905515</v>
      </c>
      <c r="J156" s="127">
        <f>IFERROR(FS!J162/FS!I162-1,"")</f>
        <v>-1</v>
      </c>
      <c r="K156" s="127" t="str">
        <f>IFERROR(FS!K162/FS!J162-1,"")</f>
        <v/>
      </c>
      <c r="L156" s="127">
        <f>IFERROR(FS!L162/FS!K162-1,"")</f>
        <v>-1</v>
      </c>
      <c r="M156" s="127" t="str">
        <f>IFERROR(FS!M162/FS!L162-1,"")</f>
        <v/>
      </c>
      <c r="N156" s="127">
        <f>IFERROR(FS!N162/FS!M162-1,"")</f>
        <v>3.0055621274499122E-2</v>
      </c>
      <c r="O156" s="127">
        <f>IFERROR(FS!O162/FS!N162-1,"")</f>
        <v>8.9780835085179644E-2</v>
      </c>
      <c r="P156" s="108">
        <f>IFERROR(FS!P162/FS!O162-1,"")</f>
        <v>0.15931919112554982</v>
      </c>
      <c r="Q156" s="108">
        <f>IFERROR(FS!Q162/FS!P162-1,"")</f>
        <v>110.1093640810622</v>
      </c>
      <c r="R156" s="108">
        <f>IFERROR(FS!R162/FS!Q162-1,"")</f>
        <v>-0.99206437629522481</v>
      </c>
      <c r="S156" s="130">
        <f>IFERROR(FS!S162/FS!R162-1,"")</f>
        <v>-0.10072914613374961</v>
      </c>
      <c r="T156" s="108">
        <f>IFERROR(FS!T162/FS!S162-1,"")</f>
        <v>4.2554101452303206E-2</v>
      </c>
    </row>
    <row r="157" spans="2:20" x14ac:dyDescent="0.45">
      <c r="B157" s="70" t="s">
        <v>71</v>
      </c>
      <c r="C157" s="62"/>
      <c r="D157" s="127" t="str">
        <f>IFERROR(FS!D163/FS!C163-1,"")</f>
        <v/>
      </c>
      <c r="E157" s="127" t="str">
        <f>IFERROR(FS!E163/FS!D163-1,"")</f>
        <v/>
      </c>
      <c r="F157" s="127" t="str">
        <f>IFERROR(FS!F163/FS!E163-1,"")</f>
        <v/>
      </c>
      <c r="G157" s="127" t="str">
        <f>IFERROR(FS!G163/FS!F163-1,"")</f>
        <v/>
      </c>
      <c r="H157" s="127" t="str">
        <f>IFERROR(FS!H163/FS!G163-1,"")</f>
        <v/>
      </c>
      <c r="I157" s="127" t="str">
        <f>IFERROR(FS!I163/FS!H163-1,"")</f>
        <v/>
      </c>
      <c r="J157" s="127" t="str">
        <f>IFERROR(FS!J163/FS!I163-1,"")</f>
        <v/>
      </c>
      <c r="K157" s="127" t="str">
        <f>IFERROR(FS!K163/FS!J163-1,"")</f>
        <v/>
      </c>
      <c r="L157" s="127" t="str">
        <f>IFERROR(FS!L163/FS!K163-1,"")</f>
        <v/>
      </c>
      <c r="M157" s="127" t="str">
        <f>IFERROR(FS!M163/FS!L163-1,"")</f>
        <v/>
      </c>
      <c r="N157" s="127" t="str">
        <f>IFERROR(FS!N163/FS!M163-1,"")</f>
        <v/>
      </c>
      <c r="O157" s="127" t="str">
        <f>IFERROR(FS!O163/FS!N163-1,"")</f>
        <v/>
      </c>
      <c r="P157" s="127" t="str">
        <f>IFERROR(FS!P163/FS!O163-1,"")</f>
        <v/>
      </c>
      <c r="Q157" s="108" t="str">
        <f>IFERROR(FS!Q163/FS!P163-1,"")</f>
        <v/>
      </c>
      <c r="R157" s="108">
        <f>IFERROR(FS!R163/FS!Q163-1,"")</f>
        <v>-1</v>
      </c>
      <c r="S157" s="130" t="str">
        <f>IFERROR(FS!S163/FS!R163-1,"")</f>
        <v/>
      </c>
      <c r="T157" s="130" t="str">
        <f>IFERROR(FS!T163/FS!S163-1,"")</f>
        <v/>
      </c>
    </row>
    <row r="158" spans="2:20" x14ac:dyDescent="0.45">
      <c r="B158" s="70" t="s">
        <v>151</v>
      </c>
      <c r="C158" s="62"/>
      <c r="D158" s="127" t="str">
        <f>IFERROR(FS!D164/FS!C164-1,"")</f>
        <v/>
      </c>
      <c r="E158" s="127" t="str">
        <f>IFERROR(FS!E164/FS!D164-1,"")</f>
        <v/>
      </c>
      <c r="F158" s="127" t="str">
        <f>IFERROR(FS!F164/FS!E164-1,"")</f>
        <v/>
      </c>
      <c r="G158" s="127" t="str">
        <f>IFERROR(FS!G164/FS!F164-1,"")</f>
        <v/>
      </c>
      <c r="H158" s="127" t="str">
        <f>IFERROR(FS!H164/FS!G164-1,"")</f>
        <v/>
      </c>
      <c r="I158" s="127" t="str">
        <f>IFERROR(FS!I164/FS!H164-1,"")</f>
        <v/>
      </c>
      <c r="J158" s="127" t="str">
        <f>IFERROR(FS!J164/FS!I164-1,"")</f>
        <v/>
      </c>
      <c r="K158" s="127" t="str">
        <f>IFERROR(FS!K164/FS!J164-1,"")</f>
        <v/>
      </c>
      <c r="L158" s="127" t="str">
        <f>IFERROR(FS!L164/FS!K164-1,"")</f>
        <v/>
      </c>
      <c r="M158" s="127" t="str">
        <f>IFERROR(FS!M164/FS!L164-1,"")</f>
        <v/>
      </c>
      <c r="N158" s="127" t="str">
        <f>IFERROR(FS!N164/FS!M164-1,"")</f>
        <v/>
      </c>
      <c r="O158" s="127" t="str">
        <f>IFERROR(FS!O164/FS!N164-1,"")</f>
        <v/>
      </c>
      <c r="P158" s="127" t="str">
        <f>IFERROR(FS!P164/FS!O164-1,"")</f>
        <v/>
      </c>
      <c r="Q158" s="108" t="str">
        <f>IFERROR(FS!Q164/FS!P164-1,"")</f>
        <v/>
      </c>
      <c r="R158" s="108">
        <f>IFERROR(FS!R164/FS!Q164-1,"")</f>
        <v>-1</v>
      </c>
      <c r="S158" s="130" t="str">
        <f>IFERROR(FS!S164/FS!R164-1,"")</f>
        <v/>
      </c>
      <c r="T158" s="130" t="str">
        <f>IFERROR(FS!T164/FS!S164-1,"")</f>
        <v/>
      </c>
    </row>
    <row r="159" spans="2:20" x14ac:dyDescent="0.45">
      <c r="B159" s="70" t="s">
        <v>141</v>
      </c>
      <c r="C159" s="62"/>
      <c r="D159" s="127">
        <f>IFERROR(FS!D165/FS!C165-1,"")</f>
        <v>-2.7028472821397758</v>
      </c>
      <c r="E159" s="127">
        <f>IFERROR(FS!E165/FS!D165-1,"")</f>
        <v>-1</v>
      </c>
      <c r="F159" s="127" t="str">
        <f>IFERROR(FS!F165/FS!E165-1,"")</f>
        <v/>
      </c>
      <c r="G159" s="127" t="str">
        <f>IFERROR(FS!G165/FS!F165-1,"")</f>
        <v/>
      </c>
      <c r="H159" s="127" t="str">
        <f>IFERROR(FS!H165/FS!G165-1,"")</f>
        <v/>
      </c>
      <c r="I159" s="127" t="str">
        <f>IFERROR(FS!I165/FS!H165-1,"")</f>
        <v/>
      </c>
      <c r="J159" s="127" t="str">
        <f>IFERROR(FS!J165/FS!I165-1,"")</f>
        <v/>
      </c>
      <c r="K159" s="127" t="str">
        <f>IFERROR(FS!K165/FS!J165-1,"")</f>
        <v/>
      </c>
      <c r="L159" s="127" t="str">
        <f>IFERROR(FS!L165/FS!K165-1,"")</f>
        <v/>
      </c>
      <c r="M159" s="127" t="str">
        <f>IFERROR(FS!M165/FS!L165-1,"")</f>
        <v/>
      </c>
      <c r="N159" s="127" t="str">
        <f>IFERROR(FS!N165/FS!M165-1,"")</f>
        <v/>
      </c>
      <c r="O159" s="127" t="str">
        <f>IFERROR(FS!O165/FS!N165-1,"")</f>
        <v/>
      </c>
      <c r="P159" s="127" t="str">
        <f>IFERROR(FS!P165/FS!O165-1,"")</f>
        <v/>
      </c>
      <c r="Q159" s="108" t="str">
        <f>IFERROR(FS!Q165/FS!P165-1,"")</f>
        <v/>
      </c>
      <c r="R159" s="108" t="str">
        <f>IFERROR(FS!R165/FS!Q165-1,"")</f>
        <v/>
      </c>
      <c r="S159" s="130" t="str">
        <f>IFERROR(FS!S165/FS!R165-1,"")</f>
        <v/>
      </c>
      <c r="T159" s="130" t="str">
        <f>IFERROR(FS!T165/FS!S165-1,"")</f>
        <v/>
      </c>
    </row>
    <row r="160" spans="2:20" x14ac:dyDescent="0.45">
      <c r="B160" s="70" t="s">
        <v>134</v>
      </c>
      <c r="C160" s="62"/>
      <c r="D160" s="127" t="str">
        <f>IFERROR(FS!D166/FS!C166-1,"")</f>
        <v/>
      </c>
      <c r="E160" s="127" t="str">
        <f>IFERROR(FS!E166/FS!D166-1,"")</f>
        <v/>
      </c>
      <c r="F160" s="127" t="str">
        <f>IFERROR(FS!F166/FS!E166-1,"")</f>
        <v/>
      </c>
      <c r="G160" s="127" t="str">
        <f>IFERROR(FS!G166/FS!F166-1,"")</f>
        <v/>
      </c>
      <c r="H160" s="127">
        <f>IFERROR(FS!H166/FS!G166-1,"")</f>
        <v>-0.46807799376978509</v>
      </c>
      <c r="I160" s="127">
        <f>IFERROR(FS!I166/FS!H166-1,"")</f>
        <v>2.0444140811313525</v>
      </c>
      <c r="J160" s="127">
        <f>IFERROR(FS!J166/FS!I166-1,"")</f>
        <v>4.3894529813332639E-2</v>
      </c>
      <c r="K160" s="127">
        <f>IFERROR(FS!K166/FS!J166-1,"")</f>
        <v>0.17719216689036954</v>
      </c>
      <c r="L160" s="127">
        <f>IFERROR(FS!L166/FS!K166-1,"")</f>
        <v>7.2522629961542684E-2</v>
      </c>
      <c r="M160" s="127">
        <f>IFERROR(FS!M166/FS!L166-1,"")</f>
        <v>0.12157338158524378</v>
      </c>
      <c r="N160" s="127">
        <f>IFERROR(FS!N166/FS!M166-1,"")</f>
        <v>-2.0405504917487161E-2</v>
      </c>
      <c r="O160" s="127">
        <f>IFERROR(FS!O166/FS!N166-1,"")</f>
        <v>8.9196285141357468E-2</v>
      </c>
      <c r="P160" s="127">
        <f>IFERROR(FS!P166/FS!O166-1,"")</f>
        <v>6.6045015860164202E-2</v>
      </c>
      <c r="Q160" s="108">
        <f>IFERROR(FS!Q166/FS!P166-1,"")</f>
        <v>0.30246987604433073</v>
      </c>
      <c r="R160" s="108">
        <f>IFERROR(FS!R166/FS!Q166-1,"")</f>
        <v>-0.62148513500389568</v>
      </c>
      <c r="S160" s="130">
        <f>IFERROR(FS!S166/FS!R166-1,"")</f>
        <v>-4.0082818264025266E-2</v>
      </c>
      <c r="T160" s="108">
        <f>IFERROR(FS!T166/FS!S166-1,"")</f>
        <v>6.1092600231216432E-2</v>
      </c>
    </row>
    <row r="161" spans="2:20" x14ac:dyDescent="0.45">
      <c r="B161" s="70" t="s">
        <v>152</v>
      </c>
      <c r="C161" s="62"/>
      <c r="D161" s="127">
        <f>IFERROR(FS!D167/FS!C167-1,"")</f>
        <v>3.8192771084337354</v>
      </c>
      <c r="E161" s="127">
        <f>IFERROR(FS!E167/FS!D167-1,"")</f>
        <v>-0.4</v>
      </c>
      <c r="F161" s="127">
        <f>IFERROR(FS!F167/FS!E167-1,"")</f>
        <v>0</v>
      </c>
      <c r="G161" s="127">
        <f>IFERROR(FS!G167/FS!F167-1,"")</f>
        <v>-1</v>
      </c>
      <c r="H161" s="127" t="str">
        <f>IFERROR(FS!H167/FS!G167-1,"")</f>
        <v/>
      </c>
      <c r="I161" s="127">
        <f>IFERROR(FS!I167/FS!H167-1,"")</f>
        <v>-0.83413525619667372</v>
      </c>
      <c r="J161" s="127">
        <f>IFERROR(FS!J167/FS!I167-1,"")</f>
        <v>1.01319304</v>
      </c>
      <c r="K161" s="127">
        <f>IFERROR(FS!K167/FS!J167-1,"")</f>
        <v>-0.56582059314093391</v>
      </c>
      <c r="L161" s="127">
        <f>IFERROR(FS!L167/FS!K167-1,"")</f>
        <v>-0.92646040618201186</v>
      </c>
      <c r="M161" s="127">
        <f>IFERROR(FS!M167/FS!L167-1,"")</f>
        <v>-1</v>
      </c>
      <c r="N161" s="127" t="str">
        <f>IFERROR(FS!N167/FS!M167-1,"")</f>
        <v/>
      </c>
      <c r="O161" s="127" t="str">
        <f>IFERROR(FS!O167/FS!N167-1,"")</f>
        <v/>
      </c>
      <c r="P161" s="127" t="str">
        <f>IFERROR(FS!P167/FS!O167-1,"")</f>
        <v/>
      </c>
      <c r="Q161" s="108" t="str">
        <f>IFERROR(FS!Q167/FS!P167-1,"")</f>
        <v/>
      </c>
      <c r="R161" s="108" t="str">
        <f>IFERROR(FS!R167/FS!Q167-1,"")</f>
        <v/>
      </c>
      <c r="S161" s="130">
        <f>IFERROR(FS!S167/FS!R167-1,"")</f>
        <v>-1</v>
      </c>
      <c r="T161" s="130" t="str">
        <f>IFERROR(FS!T167/FS!S167-1,"")</f>
        <v/>
      </c>
    </row>
    <row r="162" spans="2:20" x14ac:dyDescent="0.45">
      <c r="B162" s="70" t="s">
        <v>153</v>
      </c>
      <c r="C162" s="62"/>
      <c r="D162" s="127" t="str">
        <f>IFERROR(FS!D168/FS!C168-1,"")</f>
        <v/>
      </c>
      <c r="E162" s="127" t="str">
        <f>IFERROR(FS!E168/FS!D168-1,"")</f>
        <v/>
      </c>
      <c r="F162" s="127" t="str">
        <f>IFERROR(FS!F168/FS!E168-1,"")</f>
        <v/>
      </c>
      <c r="G162" s="127" t="str">
        <f>IFERROR(FS!G168/FS!F168-1,"")</f>
        <v/>
      </c>
      <c r="H162" s="127">
        <f>IFERROR(FS!H168/FS!G168-1,"")</f>
        <v>-1</v>
      </c>
      <c r="I162" s="127" t="str">
        <f>IFERROR(FS!I168/FS!H168-1,"")</f>
        <v/>
      </c>
      <c r="J162" s="127" t="str">
        <f>IFERROR(FS!J168/FS!I168-1,"")</f>
        <v/>
      </c>
      <c r="K162" s="127" t="str">
        <f>IFERROR(FS!K168/FS!J168-1,"")</f>
        <v/>
      </c>
      <c r="L162" s="127" t="str">
        <f>IFERROR(FS!L168/FS!K168-1,"")</f>
        <v/>
      </c>
      <c r="M162" s="127" t="str">
        <f>IFERROR(FS!M168/FS!L168-1,"")</f>
        <v/>
      </c>
      <c r="N162" s="127" t="str">
        <f>IFERROR(FS!N168/FS!M168-1,"")</f>
        <v/>
      </c>
      <c r="O162" s="127" t="str">
        <f>IFERROR(FS!O168/FS!N168-1,"")</f>
        <v/>
      </c>
      <c r="P162" s="127" t="str">
        <f>IFERROR(FS!P168/FS!O168-1,"")</f>
        <v/>
      </c>
      <c r="Q162" s="108" t="str">
        <f>IFERROR(FS!Q168/FS!P168-1,"")</f>
        <v/>
      </c>
      <c r="R162" s="108" t="str">
        <f>IFERROR(FS!R168/FS!Q168-1,"")</f>
        <v/>
      </c>
      <c r="S162" s="130" t="str">
        <f>IFERROR(FS!S168/FS!R168-1,"")</f>
        <v/>
      </c>
      <c r="T162" s="130" t="str">
        <f>IFERROR(FS!T168/FS!S168-1,"")</f>
        <v/>
      </c>
    </row>
    <row r="163" spans="2:20" x14ac:dyDescent="0.45">
      <c r="B163" s="70" t="s">
        <v>154</v>
      </c>
      <c r="C163" s="62"/>
      <c r="D163" s="127" t="str">
        <f>IFERROR(FS!D169/FS!C169-1,"")</f>
        <v/>
      </c>
      <c r="E163" s="127" t="str">
        <f>IFERROR(FS!E169/FS!D169-1,"")</f>
        <v/>
      </c>
      <c r="F163" s="127" t="str">
        <f>IFERROR(FS!F169/FS!E169-1,"")</f>
        <v/>
      </c>
      <c r="G163" s="127" t="str">
        <f>IFERROR(FS!G169/FS!F169-1,"")</f>
        <v/>
      </c>
      <c r="H163" s="127">
        <f>IFERROR(FS!H169/FS!G169-1,"")</f>
        <v>1.0302030963643443</v>
      </c>
      <c r="I163" s="127">
        <f>IFERROR(FS!I169/FS!H169-1,"")</f>
        <v>-1</v>
      </c>
      <c r="J163" s="127" t="str">
        <f>IFERROR(FS!J169/FS!I169-1,"")</f>
        <v/>
      </c>
      <c r="K163" s="127" t="str">
        <f>IFERROR(FS!K169/FS!J169-1,"")</f>
        <v/>
      </c>
      <c r="L163" s="127" t="str">
        <f>IFERROR(FS!L169/FS!K169-1,"")</f>
        <v/>
      </c>
      <c r="M163" s="127" t="str">
        <f>IFERROR(FS!M169/FS!L169-1,"")</f>
        <v/>
      </c>
      <c r="N163" s="127" t="str">
        <f>IFERROR(FS!N169/FS!M169-1,"")</f>
        <v/>
      </c>
      <c r="O163" s="127" t="str">
        <f>IFERROR(FS!O169/FS!N169-1,"")</f>
        <v/>
      </c>
      <c r="P163" s="127" t="str">
        <f>IFERROR(FS!P169/FS!O169-1,"")</f>
        <v/>
      </c>
      <c r="Q163" s="108" t="str">
        <f>IFERROR(FS!Q169/FS!P169-1,"")</f>
        <v/>
      </c>
      <c r="R163" s="108" t="str">
        <f>IFERROR(FS!R169/FS!Q169-1,"")</f>
        <v/>
      </c>
      <c r="S163" s="130" t="str">
        <f>IFERROR(FS!S169/FS!R169-1,"")</f>
        <v/>
      </c>
      <c r="T163" s="130" t="str">
        <f>IFERROR(FS!T169/FS!S169-1,"")</f>
        <v/>
      </c>
    </row>
    <row r="164" spans="2:20" x14ac:dyDescent="0.45">
      <c r="B164" s="83" t="s">
        <v>155</v>
      </c>
      <c r="C164" s="84"/>
      <c r="D164" s="128">
        <f>IFERROR(FS!D170/FS!C170-1,"")</f>
        <v>0.77359818438528682</v>
      </c>
      <c r="E164" s="128">
        <f>IFERROR(FS!E170/FS!D170-1,"")</f>
        <v>-0.2502663226119749</v>
      </c>
      <c r="F164" s="128">
        <f>IFERROR(FS!F170/FS!E170-1,"")</f>
        <v>-14.33975245798557</v>
      </c>
      <c r="G164" s="128">
        <f>IFERROR(FS!G170/FS!F170-1,"")</f>
        <v>-1.061365514802183</v>
      </c>
      <c r="H164" s="128">
        <f>IFERROR(FS!H170/FS!G170-1,"")</f>
        <v>-10.139433930291341</v>
      </c>
      <c r="I164" s="128">
        <f>IFERROR(FS!I170/FS!H170-1,"")</f>
        <v>-1.4332460059475296</v>
      </c>
      <c r="J164" s="128">
        <f>IFERROR(FS!J170/FS!I170-1,"")</f>
        <v>0.29916302537358974</v>
      </c>
      <c r="K164" s="128">
        <f>IFERROR(FS!K170/FS!J170-1,"")</f>
        <v>0.38115052928879134</v>
      </c>
      <c r="L164" s="128">
        <f>IFERROR(FS!L170/FS!K170-1,"")</f>
        <v>-0.69896035559621628</v>
      </c>
      <c r="M164" s="128">
        <f>IFERROR(FS!M170/FS!L170-1,"")</f>
        <v>0.24740138421278757</v>
      </c>
      <c r="N164" s="128">
        <f>IFERROR(FS!N170/FS!M170-1,"")</f>
        <v>0.75889816665319265</v>
      </c>
      <c r="O164" s="128">
        <f>IFERROR(FS!O170/FS!N170-1,"")</f>
        <v>8.9255217157054423E-2</v>
      </c>
      <c r="P164" s="128">
        <f>IFERROR(FS!P170/FS!O170-1,"")</f>
        <v>7.5453087327479906E-2</v>
      </c>
      <c r="Q164" s="112">
        <f>IFERROR(FS!Q170/FS!P170-1,"")</f>
        <v>1.1657025577843614</v>
      </c>
      <c r="R164" s="112">
        <f>IFERROR(FS!R170/FS!Q170-1,"")</f>
        <v>-0.66037617897699419</v>
      </c>
      <c r="S164" s="112">
        <f>IFERROR(FS!S170/FS!R170-1,"")</f>
        <v>-0.30933560369036572</v>
      </c>
      <c r="T164" s="112">
        <f>IFERROR(FS!T170/FS!S170-1,"")</f>
        <v>5.7946420483489414E-2</v>
      </c>
    </row>
    <row r="165" spans="2:20" x14ac:dyDescent="0.45">
      <c r="B165" s="70"/>
      <c r="C165" s="70"/>
      <c r="D165" s="127" t="str">
        <f>IFERROR(FS!D171/FS!C171-1,"")</f>
        <v/>
      </c>
      <c r="E165" s="127" t="str">
        <f>IFERROR(FS!E171/FS!D171-1,"")</f>
        <v/>
      </c>
      <c r="F165" s="127" t="str">
        <f>IFERROR(FS!F171/FS!E171-1,"")</f>
        <v/>
      </c>
      <c r="G165" s="127" t="str">
        <f>IFERROR(FS!G171/FS!F171-1,"")</f>
        <v/>
      </c>
      <c r="H165" s="136" t="str">
        <f>IFERROR(FS!H171/FS!G171-1,"")</f>
        <v/>
      </c>
      <c r="I165" s="127" t="str">
        <f>IFERROR(FS!I171/FS!H171-1,"")</f>
        <v/>
      </c>
      <c r="J165" s="127" t="str">
        <f>IFERROR(FS!J171/FS!I171-1,"")</f>
        <v/>
      </c>
      <c r="K165" s="102" t="str">
        <f>IFERROR(FS!K171/FS!J171-1,"")</f>
        <v/>
      </c>
      <c r="L165" s="102" t="str">
        <f>IFERROR(FS!L171/FS!K171-1,"")</f>
        <v/>
      </c>
      <c r="M165" s="102" t="str">
        <f>IFERROR(FS!M171/FS!L171-1,"")</f>
        <v/>
      </c>
      <c r="N165" s="102" t="str">
        <f>IFERROR(FS!N171/FS!M171-1,"")</f>
        <v/>
      </c>
      <c r="O165" s="102" t="str">
        <f>IFERROR(FS!O171/FS!N171-1,"")</f>
        <v/>
      </c>
      <c r="P165" s="102" t="str">
        <f>IFERROR(FS!P171/FS!O171-1,"")</f>
        <v/>
      </c>
      <c r="Q165" s="133" t="str">
        <f>IFERROR(FS!Q171/FS!P171-1,"")</f>
        <v/>
      </c>
      <c r="R165" s="133" t="str">
        <f>IFERROR(FS!R171/FS!Q171-1,"")</f>
        <v/>
      </c>
      <c r="S165" s="133" t="str">
        <f>IFERROR(FS!S171/FS!R171-1,"")</f>
        <v/>
      </c>
      <c r="T165" s="133" t="str">
        <f>IFERROR(FS!T171/FS!S171-1,"")</f>
        <v/>
      </c>
    </row>
    <row r="166" spans="2:20" x14ac:dyDescent="0.45">
      <c r="B166" s="83" t="s">
        <v>156</v>
      </c>
      <c r="C166" s="84"/>
      <c r="D166" s="128">
        <f>IFERROR(FS!D172/FS!C172-1,"")</f>
        <v>-0.93917757491171028</v>
      </c>
      <c r="E166" s="128">
        <f>IFERROR(FS!E172/FS!D172-1,"")</f>
        <v>0.75968492518580377</v>
      </c>
      <c r="F166" s="128">
        <f>IFERROR(FS!F172/FS!E172-1,"")</f>
        <v>-158.52586541212392</v>
      </c>
      <c r="G166" s="128">
        <f>IFERROR(FS!G172/FS!F172-1,"")</f>
        <v>-1.8465383922023166</v>
      </c>
      <c r="H166" s="128">
        <f>IFERROR(FS!H172/FS!G172-1,"")</f>
        <v>-1.1997674741515683</v>
      </c>
      <c r="I166" s="128">
        <f>IFERROR(FS!I172/FS!H172-1,"")</f>
        <v>0.72862679641679118</v>
      </c>
      <c r="J166" s="128">
        <f>IFERROR(FS!J172/FS!I172-1,"")</f>
        <v>-6.725325707504981E-2</v>
      </c>
      <c r="K166" s="128">
        <f>IFERROR(FS!K172/FS!J172-1,"")</f>
        <v>-1.5521604524505941</v>
      </c>
      <c r="L166" s="128">
        <f>IFERROR(FS!L172/FS!K172-1,"")</f>
        <v>-0.29207179330097355</v>
      </c>
      <c r="M166" s="128">
        <f>IFERROR(FS!M172/FS!L172-1,"")</f>
        <v>3.2406152063663152E-2</v>
      </c>
      <c r="N166" s="128">
        <f>IFERROR(FS!N172/FS!M172-1,"")</f>
        <v>-0.73337015452779919</v>
      </c>
      <c r="O166" s="128">
        <f>IFERROR(FS!O172/FS!N172-1,"")</f>
        <v>-1.8187303227333986</v>
      </c>
      <c r="P166" s="128">
        <f>IFERROR(FS!P172/FS!O172-1,"")</f>
        <v>5.0848084530742401</v>
      </c>
      <c r="Q166" s="112">
        <f>IFERROR(FS!Q172/FS!P172-1,"")</f>
        <v>-3.1540035529296766</v>
      </c>
      <c r="R166" s="112">
        <f>IFERROR(FS!R172/FS!Q172-1,"")</f>
        <v>-1.7302383523938794</v>
      </c>
      <c r="S166" s="112">
        <f>IFERROR(FS!S172/FS!R172-1,"")</f>
        <v>-0.86816869594774038</v>
      </c>
      <c r="T166" s="112">
        <f>IFERROR(FS!T172/FS!S172-1,"")</f>
        <v>2.0968011022745388</v>
      </c>
    </row>
    <row r="167" spans="2:20" x14ac:dyDescent="0.45">
      <c r="D167" s="102" t="str">
        <f>IFERROR(FS!D173/FS!C173-1,"")</f>
        <v/>
      </c>
      <c r="E167" s="102" t="str">
        <f>IFERROR(FS!E173/FS!D173-1,"")</f>
        <v/>
      </c>
      <c r="F167" s="102" t="str">
        <f>IFERROR(FS!F173/FS!E173-1,"")</f>
        <v/>
      </c>
      <c r="G167" s="102" t="str">
        <f>IFERROR(FS!G173/FS!F173-1,"")</f>
        <v/>
      </c>
      <c r="H167" s="127" t="str">
        <f>IFERROR(FS!H173/FS!G173-1,"")</f>
        <v/>
      </c>
      <c r="I167" s="136" t="str">
        <f>IFERROR(FS!I173/FS!H173-1,"")</f>
        <v/>
      </c>
      <c r="J167" s="136" t="str">
        <f>IFERROR(FS!J173/FS!I173-1,"")</f>
        <v/>
      </c>
      <c r="K167" s="102" t="str">
        <f>IFERROR(FS!K173/FS!J173-1,"")</f>
        <v/>
      </c>
      <c r="L167" s="102" t="str">
        <f>IFERROR(FS!L173/FS!K173-1,"")</f>
        <v/>
      </c>
      <c r="M167" s="102" t="str">
        <f>IFERROR(FS!M173/FS!L173-1,"")</f>
        <v/>
      </c>
      <c r="N167" s="102" t="str">
        <f>IFERROR(FS!N173/FS!M173-1,"")</f>
        <v/>
      </c>
      <c r="O167" s="102" t="str">
        <f>IFERROR(FS!O173/FS!N173-1,"")</f>
        <v/>
      </c>
      <c r="P167" s="102" t="str">
        <f>IFERROR(FS!P173/FS!O173-1,"")</f>
        <v/>
      </c>
      <c r="Q167" s="133" t="str">
        <f>IFERROR(FS!Q173/FS!P173-1,"")</f>
        <v/>
      </c>
      <c r="R167" s="133" t="str">
        <f>IFERROR(FS!R173/FS!Q173-1,"")</f>
        <v/>
      </c>
      <c r="S167" s="133" t="str">
        <f>IFERROR(FS!S173/FS!R173-1,"")</f>
        <v/>
      </c>
      <c r="T167" s="133" t="str">
        <f>IFERROR(FS!T173/FS!S173-1,"")</f>
        <v/>
      </c>
    </row>
    <row r="168" spans="2:20" x14ac:dyDescent="0.45">
      <c r="B168" s="90" t="s">
        <v>157</v>
      </c>
      <c r="C168" s="84"/>
      <c r="D168" s="128">
        <f>IFERROR(FS!D174/FS!C174-1,"")</f>
        <v>-0.80465741986361738</v>
      </c>
      <c r="E168" s="128">
        <f>IFERROR(FS!E174/FS!D174-1,"")</f>
        <v>-0.24103538351935405</v>
      </c>
      <c r="F168" s="128">
        <f>IFERROR(FS!F174/FS!E174-1,"")</f>
        <v>-0.5741551939924906</v>
      </c>
      <c r="G168" s="128">
        <f>IFERROR(FS!G174/FS!F174-1,"")</f>
        <v>237.01836884643643</v>
      </c>
      <c r="H168" s="128">
        <f>IFERROR(FS!H174/FS!G174-1,"")</f>
        <v>-0.8099873651228765</v>
      </c>
      <c r="I168" s="128">
        <f>IFERROR(FS!I174/FS!H174-1,"")</f>
        <v>0.86953533295855778</v>
      </c>
      <c r="J168" s="128">
        <f>IFERROR(FS!J174/FS!I174-1,"")</f>
        <v>0.81615454134658827</v>
      </c>
      <c r="K168" s="128">
        <f>IFERROR(FS!K174/FS!J174-1,"")</f>
        <v>0.44013806472547601</v>
      </c>
      <c r="L168" s="128">
        <f>IFERROR(FS!L174/FS!K174-1,"")</f>
        <v>-2.0595219410086241E-2</v>
      </c>
      <c r="M168" s="128">
        <f>IFERROR(FS!M174/FS!L174-1,"")</f>
        <v>-5.7096043204515889E-2</v>
      </c>
      <c r="N168" s="128">
        <f>IFERROR(FS!N174/FS!M174-1,"")</f>
        <v>-0.12568633740236657</v>
      </c>
      <c r="O168" s="128">
        <f>IFERROR(FS!O174/FS!N174-1,"")</f>
        <v>-7.0382933681523152E-3</v>
      </c>
      <c r="P168" s="128">
        <f>IFERROR(FS!P174/FS!O174-1,"")</f>
        <v>6.9073076959069724E-2</v>
      </c>
      <c r="Q168" s="112">
        <f>IFERROR(FS!Q174/FS!P174-1,"")</f>
        <v>0.25200053052174676</v>
      </c>
      <c r="R168" s="112">
        <f>IFERROR(FS!R174/FS!Q174-1,"")</f>
        <v>-0.34293165742063558</v>
      </c>
      <c r="S168" s="112">
        <f>IFERROR(FS!S174/FS!R174-1,"")</f>
        <v>0.29405567044389591</v>
      </c>
      <c r="T168" s="112">
        <f>IFERROR(FS!T174/FS!S174-1,"")</f>
        <v>3.2472613259986627E-2</v>
      </c>
    </row>
    <row r="169" spans="2:20" x14ac:dyDescent="0.45">
      <c r="D169" s="102" t="str">
        <f>IFERROR(FS!#REF!/FS!#REF!-1,"")</f>
        <v/>
      </c>
      <c r="E169" s="102" t="str">
        <f>IFERROR(FS!#REF!/FS!#REF!-1,"")</f>
        <v/>
      </c>
      <c r="F169" s="102" t="str">
        <f>IFERROR(FS!#REF!/FS!#REF!-1,"")</f>
        <v/>
      </c>
      <c r="G169" s="102" t="str">
        <f>IFERROR(FS!#REF!/FS!#REF!-1,"")</f>
        <v/>
      </c>
      <c r="H169" s="127" t="str">
        <f>IFERROR(FS!#REF!/FS!#REF!-1,"")</f>
        <v/>
      </c>
      <c r="I169" s="127" t="str">
        <f>IFERROR(FS!#REF!/FS!#REF!-1,"")</f>
        <v/>
      </c>
      <c r="J169" s="127" t="str">
        <f>IFERROR(FS!#REF!/FS!#REF!-1,"")</f>
        <v/>
      </c>
      <c r="K169" s="102" t="str">
        <f>IFERROR(FS!#REF!/FS!#REF!-1,"")</f>
        <v/>
      </c>
      <c r="L169" s="102" t="str">
        <f>IFERROR(FS!#REF!/FS!#REF!-1,"")</f>
        <v/>
      </c>
      <c r="M169" s="102" t="str">
        <f>IFERROR(FS!#REF!/FS!#REF!-1,"")</f>
        <v/>
      </c>
      <c r="N169" s="102" t="str">
        <f>IFERROR(FS!#REF!/FS!#REF!-1,"")</f>
        <v/>
      </c>
      <c r="O169" s="102" t="str">
        <f>IFERROR(FS!#REF!/FS!#REF!-1,"")</f>
        <v/>
      </c>
      <c r="P169" s="102" t="str">
        <f>IFERROR(FS!#REF!/FS!#REF!-1,"")</f>
        <v/>
      </c>
      <c r="Q169" s="133" t="str">
        <f>IFERROR(FS!#REF!/FS!#REF!-1,"")</f>
        <v/>
      </c>
      <c r="R169" s="133" t="str">
        <f>IFERROR(FS!#REF!/FS!#REF!-1,"")</f>
        <v/>
      </c>
      <c r="S169" s="133" t="str">
        <f>IFERROR(FS!#REF!/FS!#REF!-1,"")</f>
        <v/>
      </c>
      <c r="T169" s="133" t="str">
        <f>IFERROR(FS!#REF!/FS!#REF!-1,"")</f>
        <v/>
      </c>
    </row>
    <row r="170" spans="2:20" ht="32.4" x14ac:dyDescent="0.45">
      <c r="B170" s="91" t="s">
        <v>158</v>
      </c>
      <c r="C170" s="92"/>
      <c r="D170" s="127">
        <f>IFERROR(FS!D175/FS!C175-1,"")</f>
        <v>-0.84191851596707146</v>
      </c>
      <c r="E170" s="127">
        <f>IFERROR(FS!E175/FS!D175-1,"")</f>
        <v>-2.7481093820491687E-3</v>
      </c>
      <c r="F170" s="127">
        <f>IFERROR(FS!F175/FS!E175-1,"")</f>
        <v>341.80604134328365</v>
      </c>
      <c r="G170" s="127">
        <f>IFERROR(FS!G175/FS!F175-1,"")</f>
        <v>-1.3811880061074637</v>
      </c>
      <c r="H170" s="127">
        <f>IFERROR(FS!H175/FS!G175-1,"")</f>
        <v>-1.3259803875774117</v>
      </c>
      <c r="I170" s="127">
        <f>IFERROR(FS!I175/FS!H175-1,"")</f>
        <v>1.218990889978977</v>
      </c>
      <c r="J170" s="127">
        <f>IFERROR(FS!J175/FS!I175-1,"")</f>
        <v>0.62514989578398561</v>
      </c>
      <c r="K170" s="127">
        <f>IFERROR(FS!K175/FS!J175-1,"")</f>
        <v>2.7805666247284915</v>
      </c>
      <c r="L170" s="127">
        <f>IFERROR(FS!L175/FS!K175-1,"")</f>
        <v>-0.611846582722399</v>
      </c>
      <c r="M170" s="127">
        <f>IFERROR(FS!M175/FS!L175-1,"")</f>
        <v>-1.1301902026087545</v>
      </c>
      <c r="N170" s="127">
        <f>IFERROR(FS!N175/FS!M175-1,"")</f>
        <v>-4.8832498688132713</v>
      </c>
      <c r="O170" s="127">
        <f>IFERROR(FS!O175/FS!N175-1,"")</f>
        <v>0.24233425596796243</v>
      </c>
      <c r="P170" s="127">
        <f>IFERROR(FS!P175/FS!O175-1,"")</f>
        <v>1.2104550397224245</v>
      </c>
      <c r="Q170" s="108">
        <f>IFERROR(FS!Q175/FS!P175-1,"")</f>
        <v>-1.7856257153758106</v>
      </c>
      <c r="R170" s="108">
        <f>IFERROR(FS!R175/FS!Q175-1,"")</f>
        <v>-0.63922772051235111</v>
      </c>
      <c r="S170" s="108">
        <f>IFERROR(FS!S175/FS!R175-1,"")</f>
        <v>-0.92865558229281142</v>
      </c>
      <c r="T170" s="108">
        <f>IFERROR(FS!T175/FS!S175-1,"")</f>
        <v>-18.2496375943396</v>
      </c>
    </row>
    <row r="171" spans="2:20" x14ac:dyDescent="0.45">
      <c r="B171" s="1" t="s">
        <v>159</v>
      </c>
      <c r="C171" s="92"/>
      <c r="D171" s="137" t="str">
        <f>IFERROR(FS!D176/FS!C176-1,"")</f>
        <v/>
      </c>
      <c r="E171" s="137" t="str">
        <f>IFERROR(FS!E176/FS!D176-1,"")</f>
        <v/>
      </c>
      <c r="F171" s="137" t="str">
        <f>IFERROR(FS!F176/FS!E176-1,"")</f>
        <v/>
      </c>
      <c r="G171" s="137" t="str">
        <f>IFERROR(FS!G176/FS!F176-1,"")</f>
        <v/>
      </c>
      <c r="H171" s="137" t="str">
        <f>IFERROR(FS!H176/FS!G176-1,"")</f>
        <v/>
      </c>
      <c r="I171" s="137" t="str">
        <f>IFERROR(FS!I176/FS!H176-1,"")</f>
        <v/>
      </c>
      <c r="J171" s="137" t="str">
        <f>IFERROR(FS!J176/FS!I176-1,"")</f>
        <v/>
      </c>
      <c r="K171" s="137" t="str">
        <f>IFERROR(FS!K176/FS!J176-1,"")</f>
        <v/>
      </c>
      <c r="L171" s="137" t="str">
        <f>IFERROR(FS!L176/FS!K176-1,"")</f>
        <v/>
      </c>
      <c r="M171" s="137" t="str">
        <f>IFERROR(FS!M176/FS!L176-1,"")</f>
        <v/>
      </c>
      <c r="N171" s="127" t="str">
        <f>IFERROR(FS!N176/FS!M176-1,"")</f>
        <v/>
      </c>
      <c r="O171" s="127">
        <f>IFERROR(FS!O176/FS!N176-1,"")</f>
        <v>-0.972990529698748</v>
      </c>
      <c r="P171" s="127">
        <f>IFERROR(FS!P176/FS!O176-1,"")</f>
        <v>-17.626666666666669</v>
      </c>
      <c r="Q171" s="108">
        <f>IFERROR(FS!Q176/FS!P176-1,"")</f>
        <v>-0.83801122694466723</v>
      </c>
      <c r="R171" s="108">
        <f>IFERROR(FS!R176/FS!Q176-1,"")</f>
        <v>-14.241281683168323</v>
      </c>
      <c r="S171" s="108">
        <f>IFERROR(FS!S176/FS!R176-1,"")</f>
        <v>-1.4878980897911194</v>
      </c>
      <c r="T171" s="108">
        <f>IFERROR(FS!T176/FS!S176-1,"")</f>
        <v>-3.6147719540229883</v>
      </c>
    </row>
    <row r="172" spans="2:20" x14ac:dyDescent="0.45">
      <c r="D172" s="102" t="str">
        <f>IFERROR(FS!#REF!/FS!#REF!-1,"")</f>
        <v/>
      </c>
      <c r="E172" s="102" t="str">
        <f>IFERROR(FS!#REF!/FS!#REF!-1,"")</f>
        <v/>
      </c>
      <c r="F172" s="102" t="str">
        <f>IFERROR(FS!#REF!/FS!#REF!-1,"")</f>
        <v/>
      </c>
      <c r="G172" s="102" t="str">
        <f>IFERROR(FS!#REF!/FS!#REF!-1,"")</f>
        <v/>
      </c>
      <c r="H172" s="136" t="str">
        <f>IFERROR(FS!#REF!/FS!#REF!-1,"")</f>
        <v/>
      </c>
      <c r="I172" s="127" t="str">
        <f>IFERROR(FS!#REF!/FS!#REF!-1,"")</f>
        <v/>
      </c>
      <c r="J172" s="127" t="str">
        <f>IFERROR(FS!#REF!/FS!#REF!-1,"")</f>
        <v/>
      </c>
      <c r="K172" s="102" t="str">
        <f>IFERROR(FS!#REF!/FS!#REF!-1,"")</f>
        <v/>
      </c>
      <c r="L172" s="102" t="str">
        <f>IFERROR(FS!#REF!/FS!#REF!-1,"")</f>
        <v/>
      </c>
      <c r="M172" s="102" t="str">
        <f>IFERROR(FS!#REF!/FS!#REF!-1,"")</f>
        <v/>
      </c>
      <c r="N172" s="102" t="str">
        <f>IFERROR(FS!#REF!/FS!#REF!-1,"")</f>
        <v/>
      </c>
      <c r="O172" s="102" t="str">
        <f>IFERROR(FS!#REF!/FS!#REF!-1,"")</f>
        <v/>
      </c>
      <c r="P172" s="102" t="str">
        <f>IFERROR(FS!#REF!/FS!#REF!-1,"")</f>
        <v/>
      </c>
      <c r="Q172" s="133" t="str">
        <f>IFERROR(FS!#REF!/FS!#REF!-1,"")</f>
        <v/>
      </c>
      <c r="R172" s="133" t="str">
        <f>IFERROR(FS!#REF!/FS!#REF!-1,"")</f>
        <v/>
      </c>
      <c r="S172" s="133" t="str">
        <f>IFERROR(FS!#REF!/FS!#REF!-1,"")</f>
        <v/>
      </c>
      <c r="T172" s="133" t="str">
        <f>IFERROR(FS!#REF!/FS!#REF!-1,"")</f>
        <v/>
      </c>
    </row>
    <row r="173" spans="2:20" x14ac:dyDescent="0.45">
      <c r="B173" s="90" t="s">
        <v>160</v>
      </c>
      <c r="C173" s="84"/>
      <c r="D173" s="128">
        <f>IFERROR(FS!D177/FS!C177-1,"")</f>
        <v>-0.24079791023509856</v>
      </c>
      <c r="E173" s="128">
        <f>IFERROR(FS!E177/FS!D177-1,"")</f>
        <v>-0.57428839537066001</v>
      </c>
      <c r="F173" s="128">
        <f>IFERROR(FS!F177/FS!E177-1,"")</f>
        <v>237.01836884643643</v>
      </c>
      <c r="G173" s="128">
        <f>IFERROR(FS!G177/FS!F177-1,"")</f>
        <v>-0.80998832423329292</v>
      </c>
      <c r="H173" s="128">
        <f>IFERROR(FS!H177/FS!G177-1,"")</f>
        <v>0.86953291421538359</v>
      </c>
      <c r="I173" s="128">
        <f>IFERROR(FS!I177/FS!H177-1,"")</f>
        <v>0.81615975902596172</v>
      </c>
      <c r="J173" s="128">
        <f>IFERROR(FS!J177/FS!I177-1,"")</f>
        <v>0.44014637865713824</v>
      </c>
      <c r="K173" s="128">
        <f>IFERROR(FS!K177/FS!J177-1,"")</f>
        <v>-2.0598853493653313E-2</v>
      </c>
      <c r="L173" s="128">
        <f>IFERROR(FS!L177/FS!K177-1,"")</f>
        <v>-5.7094717492664371E-2</v>
      </c>
      <c r="M173" s="128">
        <f>IFERROR(FS!M177/FS!L177-1,"")</f>
        <v>-0.12568715102913453</v>
      </c>
      <c r="N173" s="128">
        <f>IFERROR(FS!N177/FS!M177-1,"")</f>
        <v>-7.0370420748534501E-3</v>
      </c>
      <c r="O173" s="128">
        <f>IFERROR(FS!O177/FS!N177-1,"")</f>
        <v>6.9072724622188275E-2</v>
      </c>
      <c r="P173" s="128">
        <f>IFERROR(FS!P177/FS!O177-1,"")</f>
        <v>0.2520005305217452</v>
      </c>
      <c r="Q173" s="112">
        <f>IFERROR(FS!Q177/FS!P177-1,"")</f>
        <v>-0.34293165742063481</v>
      </c>
      <c r="R173" s="112">
        <f>IFERROR(FS!R177/FS!Q177-1,"")</f>
        <v>0.29405295953552502</v>
      </c>
      <c r="S173" s="112">
        <f>IFERROR(FS!S177/FS!R177-1,"")</f>
        <v>3.2474776184331811E-2</v>
      </c>
      <c r="T173" s="112">
        <f>IFERROR(FS!T177/FS!S177-1,"")</f>
        <v>0.12256594229233486</v>
      </c>
    </row>
    <row r="174" spans="2:20" x14ac:dyDescent="0.45">
      <c r="C174" s="88"/>
      <c r="D174" s="136" t="str">
        <f>IFERROR(FS!#REF!/FS!#REF!-1,"")</f>
        <v/>
      </c>
      <c r="E174" s="136" t="str">
        <f>IFERROR(FS!#REF!/FS!#REF!-1,"")</f>
        <v/>
      </c>
      <c r="F174" s="136" t="str">
        <f>IFERROR(FS!#REF!/FS!#REF!-1,"")</f>
        <v/>
      </c>
      <c r="G174" s="136" t="str">
        <f>IFERROR(FS!#REF!/FS!#REF!-1,"")</f>
        <v/>
      </c>
      <c r="H174" s="136" t="str">
        <f>IFERROR(FS!#REF!/FS!#REF!-1,"")</f>
        <v/>
      </c>
      <c r="I174" s="136" t="str">
        <f>IFERROR(FS!#REF!/FS!#REF!-1,"")</f>
        <v/>
      </c>
      <c r="J174" s="136" t="str">
        <f>IFERROR(FS!#REF!/FS!#REF!-1,"")</f>
        <v/>
      </c>
      <c r="K174" s="102" t="str">
        <f>IFERROR(FS!#REF!/FS!#REF!-1,"")</f>
        <v/>
      </c>
      <c r="L174" s="102" t="str">
        <f>IFERROR(FS!#REF!/FS!#REF!-1,"")</f>
        <v/>
      </c>
      <c r="M174" s="102" t="str">
        <f>IFERROR(FS!#REF!/FS!#REF!-1,"")</f>
        <v/>
      </c>
      <c r="N174" s="102" t="str">
        <f>IFERROR(FS!#REF!/FS!#REF!-1,"")</f>
        <v/>
      </c>
      <c r="O174" s="102" t="str">
        <f>IFERROR(FS!#REF!/FS!#REF!-1,"")</f>
        <v/>
      </c>
      <c r="P174" s="102" t="str">
        <f>IFERROR(FS!#REF!/FS!#REF!-1,"")</f>
        <v/>
      </c>
      <c r="Q174" s="133" t="str">
        <f>IFERROR(FS!#REF!/FS!#REF!-1,"")</f>
        <v/>
      </c>
      <c r="R174" s="133" t="str">
        <f>IFERROR(FS!#REF!/FS!#REF!-1,"")</f>
        <v/>
      </c>
      <c r="S174" s="133" t="str">
        <f>IFERROR(FS!#REF!/FS!#REF!-1,"")</f>
        <v/>
      </c>
      <c r="T174" s="133" t="str">
        <f>IFERROR(FS!#REF!/FS!#REF!-1,"")</f>
        <v/>
      </c>
    </row>
    <row r="175" spans="2:20" x14ac:dyDescent="0.45">
      <c r="B175" s="41" t="s">
        <v>161</v>
      </c>
      <c r="C175" s="93"/>
      <c r="D175" s="102" t="str">
        <f>IFERROR(FS!D178/FS!C178-1,"")</f>
        <v/>
      </c>
      <c r="E175" s="102" t="str">
        <f>IFERROR(FS!E178/FS!D178-1,"")</f>
        <v/>
      </c>
      <c r="F175" s="102" t="str">
        <f>IFERROR(FS!F178/FS!E178-1,"")</f>
        <v/>
      </c>
      <c r="G175" s="102" t="str">
        <f>IFERROR(FS!G178/FS!F178-1,"")</f>
        <v/>
      </c>
      <c r="H175" s="102">
        <f>IFERROR(FS!H178/FS!G178-1,"")</f>
        <v>-1</v>
      </c>
      <c r="I175" s="102" t="str">
        <f>IFERROR(FS!I178/FS!H178-1,"")</f>
        <v/>
      </c>
      <c r="J175" s="102" t="str">
        <f>IFERROR(FS!J178/FS!I178-1,"")</f>
        <v/>
      </c>
      <c r="K175" s="102" t="str">
        <f>IFERROR(FS!K178/FS!J178-1,"")</f>
        <v/>
      </c>
      <c r="L175" s="102" t="str">
        <f>IFERROR(FS!L178/FS!K178-1,"")</f>
        <v/>
      </c>
      <c r="M175" s="102" t="str">
        <f>IFERROR(FS!M178/FS!L178-1,"")</f>
        <v/>
      </c>
      <c r="N175" s="127" t="str">
        <f>IFERROR(FS!N178/FS!M178-1,"")</f>
        <v/>
      </c>
      <c r="O175" s="127" t="str">
        <f>IFERROR(FS!O178/FS!N178-1,"")</f>
        <v/>
      </c>
      <c r="P175" s="127" t="str">
        <f>IFERROR(FS!P178/FS!O178-1,"")</f>
        <v/>
      </c>
      <c r="Q175" s="127" t="str">
        <f>IFERROR(FS!Q178/FS!P178-1,"")</f>
        <v/>
      </c>
      <c r="R175" s="127" t="str">
        <f>IFERROR(FS!R178/FS!Q178-1,"")</f>
        <v/>
      </c>
      <c r="S175" s="127" t="str">
        <f>IFERROR(FS!S178/FS!R178-1,"")</f>
        <v/>
      </c>
      <c r="T175" s="127" t="str">
        <f>IFERROR(FS!T178/FS!S178-1,"")</f>
        <v/>
      </c>
    </row>
    <row r="176" spans="2:20" x14ac:dyDescent="0.45">
      <c r="B176" s="41" t="s">
        <v>162</v>
      </c>
      <c r="C176" s="41"/>
      <c r="D176" s="102" t="str">
        <f>IFERROR(FS!D179/FS!C179-1,"")</f>
        <v/>
      </c>
      <c r="E176" s="102" t="str">
        <f>IFERROR(FS!E179/FS!D179-1,"")</f>
        <v/>
      </c>
      <c r="F176" s="102" t="str">
        <f>IFERROR(FS!F179/FS!E179-1,"")</f>
        <v/>
      </c>
      <c r="G176" s="102" t="str">
        <f>IFERROR(FS!G179/FS!F179-1,"")</f>
        <v/>
      </c>
      <c r="H176" s="102">
        <f>IFERROR(FS!H179/FS!G179-1,"")</f>
        <v>0.31226678573799527</v>
      </c>
      <c r="I176" s="102">
        <f>IFERROR(FS!I179/FS!H179-1,"")</f>
        <v>-1</v>
      </c>
      <c r="J176" s="102" t="str">
        <f>IFERROR(FS!J179/FS!I179-1,"")</f>
        <v/>
      </c>
      <c r="K176" s="102" t="str">
        <f>IFERROR(FS!K179/FS!J179-1,"")</f>
        <v/>
      </c>
      <c r="L176" s="102" t="str">
        <f>IFERROR(FS!L179/FS!K179-1,"")</f>
        <v/>
      </c>
      <c r="M176" s="102" t="str">
        <f>IFERROR(FS!M179/FS!L179-1,"")</f>
        <v/>
      </c>
      <c r="N176" s="127" t="str">
        <f>IFERROR(FS!N179/FS!M179-1,"")</f>
        <v/>
      </c>
      <c r="O176" s="127" t="str">
        <f>IFERROR(FS!O179/FS!N179-1,"")</f>
        <v/>
      </c>
      <c r="P176" s="127" t="str">
        <f>IFERROR(FS!P179/FS!O179-1,"")</f>
        <v/>
      </c>
      <c r="Q176" s="127" t="str">
        <f>IFERROR(FS!Q179/FS!P179-1,"")</f>
        <v/>
      </c>
      <c r="R176" s="127" t="str">
        <f>IFERROR(FS!R179/FS!Q179-1,"")</f>
        <v/>
      </c>
      <c r="S176" s="127" t="str">
        <f>IFERROR(FS!S179/FS!R179-1,"")</f>
        <v/>
      </c>
      <c r="T176" s="127" t="str">
        <f>IFERROR(FS!T179/FS!S179-1,"")</f>
        <v/>
      </c>
    </row>
    <row r="177" spans="2:20" x14ac:dyDescent="0.45">
      <c r="B177" s="41"/>
      <c r="C177" s="41"/>
      <c r="D177" s="102" t="str">
        <f>IFERROR(FS!D180/FS!C180-1,"")</f>
        <v/>
      </c>
      <c r="E177" s="102" t="str">
        <f>IFERROR(FS!E180/FS!D180-1,"")</f>
        <v/>
      </c>
      <c r="F177" s="102" t="str">
        <f>IFERROR(FS!F180/FS!E180-1,"")</f>
        <v/>
      </c>
      <c r="G177" s="102" t="str">
        <f>IFERROR(FS!G180/FS!F180-1,"")</f>
        <v/>
      </c>
      <c r="H177" s="138" t="str">
        <f>IFERROR(FS!H180/FS!G180-1,"")</f>
        <v/>
      </c>
      <c r="I177" s="102" t="str">
        <f>IFERROR(FS!I180/FS!H180-1,"")</f>
        <v/>
      </c>
      <c r="J177" s="102" t="str">
        <f>IFERROR(FS!J180/FS!I180-1,"")</f>
        <v/>
      </c>
      <c r="K177" s="102" t="str">
        <f>IFERROR(FS!K180/FS!J180-1,"")</f>
        <v/>
      </c>
      <c r="L177" s="102" t="str">
        <f>IFERROR(FS!L180/FS!K180-1,"")</f>
        <v/>
      </c>
      <c r="M177" s="102" t="str">
        <f>IFERROR(FS!M180/FS!L180-1,"")</f>
        <v/>
      </c>
      <c r="N177" s="102" t="str">
        <f>IFERROR(FS!N180/FS!M180-1,"")</f>
        <v/>
      </c>
      <c r="O177" s="102" t="str">
        <f>IFERROR(FS!O180/FS!N180-1,"")</f>
        <v/>
      </c>
      <c r="P177" s="102" t="str">
        <f>IFERROR(FS!P180/FS!O180-1,"")</f>
        <v/>
      </c>
      <c r="Q177" s="133" t="str">
        <f>IFERROR(FS!Q180/FS!P180-1,"")</f>
        <v/>
      </c>
      <c r="R177" s="133" t="str">
        <f>IFERROR(FS!R180/FS!Q180-1,"")</f>
        <v/>
      </c>
      <c r="S177" s="133" t="str">
        <f>IFERROR(FS!S180/FS!R180-1,"")</f>
        <v/>
      </c>
      <c r="T177" s="133" t="str">
        <f>IFERROR(FS!T180/FS!S180-1,"")</f>
        <v/>
      </c>
    </row>
    <row r="178" spans="2:20" x14ac:dyDescent="0.45">
      <c r="B178" s="97" t="s">
        <v>163</v>
      </c>
      <c r="C178" s="98"/>
      <c r="D178" s="139">
        <f>IFERROR(FS!D181/FS!C181-1,"")</f>
        <v>-0.24079791023509856</v>
      </c>
      <c r="E178" s="139">
        <f>IFERROR(FS!E181/FS!D181-1,"")</f>
        <v>-0.57428839537066001</v>
      </c>
      <c r="F178" s="139">
        <f>IFERROR(FS!F181/FS!E181-1,"")</f>
        <v>237.01836884643643</v>
      </c>
      <c r="G178" s="139">
        <f>IFERROR(FS!G181/FS!F181-1,"")</f>
        <v>-0.56484643198681739</v>
      </c>
      <c r="H178" s="139">
        <f>IFERROR(FS!H181/FS!G181-1,"")</f>
        <v>0.52801636346186775</v>
      </c>
      <c r="I178" s="139">
        <f>IFERROR(FS!I181/FS!H181-1,"")</f>
        <v>-2.9720404536282663E-2</v>
      </c>
      <c r="J178" s="139">
        <f>IFERROR(FS!J181/FS!I181-1,"")</f>
        <v>0.44014637865713824</v>
      </c>
      <c r="K178" s="139">
        <f>IFERROR(FS!K181/FS!J181-1,"")</f>
        <v>-2.0598853493653313E-2</v>
      </c>
      <c r="L178" s="139">
        <f>IFERROR(FS!L181/FS!K181-1,"")</f>
        <v>-5.7094717492664371E-2</v>
      </c>
      <c r="M178" s="139">
        <f>IFERROR(FS!M181/FS!L181-1,"")</f>
        <v>-0.12568715102913453</v>
      </c>
      <c r="N178" s="139">
        <f>IFERROR(FS!N181/FS!M181-1,"")</f>
        <v>-7.0370420748534501E-3</v>
      </c>
      <c r="O178" s="139">
        <f>IFERROR(FS!O181/FS!N181-1,"")</f>
        <v>6.9072724622188275E-2</v>
      </c>
      <c r="P178" s="139">
        <f>IFERROR(FS!P181/FS!O181-1,"")</f>
        <v>0.2520005305217452</v>
      </c>
      <c r="Q178" s="139">
        <f>IFERROR(FS!Q181/FS!P181-1,"")</f>
        <v>-0.34293165742063481</v>
      </c>
      <c r="R178" s="139">
        <f>IFERROR(FS!R181/FS!Q181-1,"")</f>
        <v>0.29405295953552502</v>
      </c>
      <c r="S178" s="139">
        <f>IFERROR(FS!S181/FS!R181-1,"")</f>
        <v>3.2474776184331811E-2</v>
      </c>
      <c r="T178" s="139">
        <f>IFERROR(FS!T181/FS!S181-1,"")</f>
        <v>0.12256594229233486</v>
      </c>
    </row>
    <row r="180" spans="2:20" x14ac:dyDescent="0.45">
      <c r="T180" s="99"/>
    </row>
  </sheetData>
  <pageMargins left="0.7" right="0.7" top="0.75" bottom="0.75" header="0.3" footer="0.3"/>
  <pageSetup paperSize="9" orientation="portrait" verticalDpi="9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I15"/>
  <sheetViews>
    <sheetView workbookViewId="0">
      <selection activeCell="I2" sqref="I2"/>
    </sheetView>
  </sheetViews>
  <sheetFormatPr defaultRowHeight="14.4" x14ac:dyDescent="0.3"/>
  <cols>
    <col min="2" max="2" width="27" bestFit="1" customWidth="1"/>
    <col min="3" max="4" width="10" bestFit="1" customWidth="1"/>
    <col min="5" max="5" width="17.44140625" bestFit="1" customWidth="1"/>
    <col min="7" max="7" width="137.33203125" style="104" customWidth="1"/>
  </cols>
  <sheetData>
    <row r="3" spans="2:9" ht="16.2" x14ac:dyDescent="0.3">
      <c r="C3" s="11">
        <v>2023</v>
      </c>
      <c r="D3" s="11">
        <v>2024</v>
      </c>
      <c r="E3" s="11"/>
      <c r="F3" s="11"/>
      <c r="G3" s="104" t="s">
        <v>180</v>
      </c>
    </row>
    <row r="4" spans="2:9" ht="28.8" x14ac:dyDescent="0.45">
      <c r="B4" s="23" t="s">
        <v>30</v>
      </c>
      <c r="C4" s="26">
        <v>4612</v>
      </c>
      <c r="D4" s="26">
        <v>14028.264999999999</v>
      </c>
      <c r="E4" s="102">
        <f>IFERROR(D4/C4-1,"")</f>
        <v>2.0416879878577623</v>
      </c>
      <c r="F4" s="103">
        <f>IFERROR(D4-C4,"")</f>
        <v>9416.2649999999994</v>
      </c>
      <c r="G4" s="104" t="s">
        <v>179</v>
      </c>
    </row>
    <row r="5" spans="2:9" ht="43.2" x14ac:dyDescent="0.45">
      <c r="B5" s="23" t="s">
        <v>33</v>
      </c>
      <c r="C5" s="25">
        <v>5716.5998999999974</v>
      </c>
      <c r="D5" s="25">
        <v>9357.5357000000004</v>
      </c>
      <c r="E5" s="102">
        <f>IFERROR(D5/C5-1,"")</f>
        <v>0.63690582928499229</v>
      </c>
      <c r="F5" s="103">
        <f>IFERROR(D5-C5,"")</f>
        <v>3640.9358000000029</v>
      </c>
      <c r="G5" s="104" t="s">
        <v>178</v>
      </c>
      <c r="I5" s="105"/>
    </row>
    <row r="6" spans="2:9" ht="16.2" x14ac:dyDescent="0.3">
      <c r="B6" s="23" t="s">
        <v>35</v>
      </c>
      <c r="C6" s="39">
        <v>3275.9001000000026</v>
      </c>
      <c r="D6" s="39">
        <v>1430.8119999999999</v>
      </c>
      <c r="E6" t="s">
        <v>177</v>
      </c>
      <c r="G6" s="106" t="s">
        <v>176</v>
      </c>
      <c r="H6" t="s">
        <v>181</v>
      </c>
    </row>
    <row r="7" spans="2:9" ht="16.2" x14ac:dyDescent="0.45">
      <c r="B7" s="30" t="s">
        <v>39</v>
      </c>
      <c r="C7" s="33">
        <v>-76895</v>
      </c>
      <c r="D7" s="33">
        <v>-64770.260999999999</v>
      </c>
      <c r="E7" s="102">
        <f t="shared" ref="E7:E15" si="0">IFERROR(D7/C7-1,"")</f>
        <v>-0.15767915989336112</v>
      </c>
      <c r="F7" s="103">
        <f t="shared" ref="F7:F15" si="1">IFERROR(D7-C7,"")</f>
        <v>12124.739000000001</v>
      </c>
      <c r="G7" s="104" t="s">
        <v>175</v>
      </c>
    </row>
    <row r="8" spans="2:9" ht="28.8" x14ac:dyDescent="0.45">
      <c r="B8" s="23" t="s">
        <v>42</v>
      </c>
      <c r="C8" s="39">
        <v>-14481.573069999999</v>
      </c>
      <c r="D8" s="39">
        <v>-19620.798999999999</v>
      </c>
      <c r="E8" s="102">
        <f t="shared" si="0"/>
        <v>0.35488036452658678</v>
      </c>
      <c r="F8" s="103">
        <f t="shared" si="1"/>
        <v>-5139.2259300000005</v>
      </c>
      <c r="G8" s="104" t="s">
        <v>174</v>
      </c>
    </row>
    <row r="9" spans="2:9" ht="43.2" x14ac:dyDescent="0.45">
      <c r="B9" s="23" t="s">
        <v>44</v>
      </c>
      <c r="C9" s="39">
        <v>-12823.806789999997</v>
      </c>
      <c r="D9" s="39">
        <v>-18994.645</v>
      </c>
      <c r="E9" s="102">
        <f t="shared" si="0"/>
        <v>0.48120174539841187</v>
      </c>
      <c r="F9" s="103">
        <f t="shared" si="1"/>
        <v>-6170.8382100000035</v>
      </c>
      <c r="G9" s="104" t="s">
        <v>173</v>
      </c>
      <c r="H9" t="s">
        <v>182</v>
      </c>
    </row>
    <row r="10" spans="2:9" ht="16.2" x14ac:dyDescent="0.45">
      <c r="B10" s="23" t="s">
        <v>28</v>
      </c>
      <c r="C10" s="39">
        <v>-8324.7493900000009</v>
      </c>
      <c r="D10" s="39">
        <v>-15176.512000000001</v>
      </c>
      <c r="E10" s="102">
        <f t="shared" si="0"/>
        <v>0.8230593245522313</v>
      </c>
      <c r="F10" s="103">
        <f t="shared" si="1"/>
        <v>-6851.7626099999998</v>
      </c>
      <c r="G10" s="104" t="s">
        <v>172</v>
      </c>
    </row>
    <row r="11" spans="2:9" ht="16.2" x14ac:dyDescent="0.45">
      <c r="B11" s="23" t="s">
        <v>24</v>
      </c>
      <c r="C11" s="25">
        <v>-88461</v>
      </c>
      <c r="D11" s="25">
        <v>-77497.59</v>
      </c>
      <c r="E11" s="102">
        <f t="shared" si="0"/>
        <v>-0.1239349543866789</v>
      </c>
      <c r="F11" s="103">
        <f t="shared" si="1"/>
        <v>10963.410000000003</v>
      </c>
      <c r="G11" s="104" t="s">
        <v>171</v>
      </c>
    </row>
    <row r="12" spans="2:9" ht="43.2" x14ac:dyDescent="0.45">
      <c r="B12" s="23" t="s">
        <v>53</v>
      </c>
      <c r="C12" s="39">
        <v>-16394.986710000001</v>
      </c>
      <c r="D12" s="39">
        <v>-13621.59</v>
      </c>
      <c r="E12" s="102">
        <f t="shared" si="0"/>
        <v>-0.16916126612706484</v>
      </c>
      <c r="F12" s="103">
        <f t="shared" si="1"/>
        <v>2773.3967100000009</v>
      </c>
      <c r="G12" s="104" t="s">
        <v>170</v>
      </c>
    </row>
    <row r="13" spans="2:9" ht="28.8" x14ac:dyDescent="0.45">
      <c r="B13" s="23" t="s">
        <v>70</v>
      </c>
      <c r="C13" s="39">
        <v>-61090</v>
      </c>
      <c r="D13" s="39">
        <v>-58765.148999999998</v>
      </c>
      <c r="E13" s="102">
        <f t="shared" si="0"/>
        <v>-3.8056163038140522E-2</v>
      </c>
      <c r="F13" s="103">
        <f t="shared" si="1"/>
        <v>2324.8510000000024</v>
      </c>
      <c r="G13" s="104" t="s">
        <v>169</v>
      </c>
      <c r="H13" t="s">
        <v>183</v>
      </c>
    </row>
    <row r="14" spans="2:9" ht="28.8" x14ac:dyDescent="0.45">
      <c r="B14" s="61" t="s">
        <v>85</v>
      </c>
      <c r="C14" s="63">
        <v>1921379</v>
      </c>
      <c r="D14" s="63">
        <v>1965245.2348446513</v>
      </c>
      <c r="E14" s="102">
        <f t="shared" si="0"/>
        <v>2.2830599712316602E-2</v>
      </c>
      <c r="F14" s="103">
        <f t="shared" si="1"/>
        <v>43866.234844651306</v>
      </c>
      <c r="G14" s="104" t="s">
        <v>168</v>
      </c>
    </row>
    <row r="15" spans="2:9" ht="28.8" x14ac:dyDescent="0.45">
      <c r="B15" s="61" t="s">
        <v>98</v>
      </c>
      <c r="C15" s="63">
        <v>3562.1041700000014</v>
      </c>
      <c r="D15" s="63">
        <v>15149.159409999997</v>
      </c>
      <c r="E15" s="102">
        <f t="shared" si="0"/>
        <v>3.2528681607871084</v>
      </c>
      <c r="F15" s="103">
        <f t="shared" si="1"/>
        <v>11587.055239999994</v>
      </c>
      <c r="G15" s="104" t="s">
        <v>167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FS</vt:lpstr>
      <vt:lpstr>Sheet1</vt:lpstr>
      <vt:lpstr>FS (2)</vt:lpstr>
      <vt:lpstr>Hor. Analysis</vt:lpstr>
      <vt:lpstr>კომენტარები_FY 2024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Ilia Tukhashvili</dc:creator>
  <cp:lastModifiedBy>Mariami Manukovi</cp:lastModifiedBy>
  <dcterms:created xsi:type="dcterms:W3CDTF">2025-01-24T10:32:08Z</dcterms:created>
  <dcterms:modified xsi:type="dcterms:W3CDTF">2025-08-26T12:34:49Z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fWorkbookId">
    <vt:lpwstr>c334096a-204b-4e9f-9e73-b977cf940f68</vt:lpwstr>
  </property>
</Properties>
</file>